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3.1" sheetId="2" r:id="rId1"/>
    <sheet name="прил 3" sheetId="3" r:id="rId2"/>
    <sheet name="прил 2.1" sheetId="4" r:id="rId3"/>
    <sheet name="прил 2" sheetId="5" r:id="rId4"/>
    <sheet name="прил 1(индексация)" sheetId="1" r:id="rId5"/>
  </sheets>
  <definedNames>
    <definedName name="_xlnm.Print_Area" localSheetId="2">'прил 2.1'!$A$1:$C$19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5" i="1" l="1"/>
  <c r="E425" i="1"/>
  <c r="D425" i="1"/>
  <c r="C425" i="1"/>
  <c r="B425" i="1"/>
  <c r="F424" i="1"/>
  <c r="E424" i="1"/>
  <c r="D424" i="1"/>
  <c r="C424" i="1"/>
  <c r="B424" i="1"/>
  <c r="F423" i="1"/>
  <c r="E423" i="1"/>
  <c r="D423" i="1"/>
  <c r="C423" i="1"/>
  <c r="B423" i="1"/>
  <c r="F422" i="1"/>
  <c r="E422" i="1"/>
  <c r="D422" i="1"/>
  <c r="C422" i="1"/>
  <c r="B422" i="1"/>
  <c r="F421" i="1"/>
  <c r="E421" i="1"/>
  <c r="D421" i="1"/>
  <c r="C421" i="1"/>
  <c r="B421" i="1"/>
  <c r="B420" i="1" s="1"/>
  <c r="F420" i="1"/>
  <c r="D420" i="1"/>
  <c r="J419" i="1"/>
  <c r="I419" i="1"/>
  <c r="H419" i="1"/>
  <c r="G419" i="1"/>
  <c r="K419" i="1" s="1"/>
  <c r="J418" i="1"/>
  <c r="I418" i="1"/>
  <c r="H418" i="1"/>
  <c r="G418" i="1"/>
  <c r="K418" i="1" s="1"/>
  <c r="J417" i="1"/>
  <c r="I417" i="1"/>
  <c r="H417" i="1"/>
  <c r="G417" i="1"/>
  <c r="K417" i="1" s="1"/>
  <c r="J416" i="1"/>
  <c r="I416" i="1"/>
  <c r="I414" i="1" s="1"/>
  <c r="H416" i="1"/>
  <c r="G416" i="1"/>
  <c r="K416" i="1" s="1"/>
  <c r="J415" i="1"/>
  <c r="J414" i="1" s="1"/>
  <c r="I415" i="1"/>
  <c r="H415" i="1"/>
  <c r="G415" i="1"/>
  <c r="H414" i="1"/>
  <c r="F414" i="1"/>
  <c r="E414" i="1"/>
  <c r="D414" i="1"/>
  <c r="C414" i="1"/>
  <c r="B414" i="1"/>
  <c r="J413" i="1"/>
  <c r="I413" i="1"/>
  <c r="H413" i="1"/>
  <c r="G413" i="1"/>
  <c r="J412" i="1"/>
  <c r="I412" i="1"/>
  <c r="H412" i="1"/>
  <c r="G412" i="1"/>
  <c r="G408" i="1" s="1"/>
  <c r="J411" i="1"/>
  <c r="I411" i="1"/>
  <c r="H411" i="1"/>
  <c r="G411" i="1"/>
  <c r="K411" i="1" s="1"/>
  <c r="J410" i="1"/>
  <c r="I410" i="1"/>
  <c r="H410" i="1"/>
  <c r="H408" i="1" s="1"/>
  <c r="G410" i="1"/>
  <c r="K410" i="1" s="1"/>
  <c r="J409" i="1"/>
  <c r="I409" i="1"/>
  <c r="I408" i="1" s="1"/>
  <c r="H409" i="1"/>
  <c r="G409" i="1"/>
  <c r="K409" i="1" s="1"/>
  <c r="F408" i="1"/>
  <c r="E408" i="1"/>
  <c r="D408" i="1"/>
  <c r="C408" i="1"/>
  <c r="B408" i="1"/>
  <c r="J407" i="1"/>
  <c r="I407" i="1"/>
  <c r="H407" i="1"/>
  <c r="G407" i="1"/>
  <c r="J406" i="1"/>
  <c r="J402" i="1" s="1"/>
  <c r="I406" i="1"/>
  <c r="H406" i="1"/>
  <c r="G406" i="1"/>
  <c r="J405" i="1"/>
  <c r="I405" i="1"/>
  <c r="H405" i="1"/>
  <c r="G405" i="1"/>
  <c r="K405" i="1" s="1"/>
  <c r="J404" i="1"/>
  <c r="I404" i="1"/>
  <c r="H404" i="1"/>
  <c r="G404" i="1"/>
  <c r="K404" i="1" s="1"/>
  <c r="J403" i="1"/>
  <c r="I403" i="1"/>
  <c r="I402" i="1" s="1"/>
  <c r="H403" i="1"/>
  <c r="H402" i="1" s="1"/>
  <c r="G403" i="1"/>
  <c r="K403" i="1" s="1"/>
  <c r="F402" i="1"/>
  <c r="E402" i="1"/>
  <c r="D402" i="1"/>
  <c r="C402" i="1"/>
  <c r="B402" i="1"/>
  <c r="J401" i="1"/>
  <c r="I401" i="1"/>
  <c r="H401" i="1"/>
  <c r="G401" i="1"/>
  <c r="K401" i="1" s="1"/>
  <c r="J400" i="1"/>
  <c r="I400" i="1"/>
  <c r="H400" i="1"/>
  <c r="G400" i="1"/>
  <c r="J399" i="1"/>
  <c r="I399" i="1"/>
  <c r="H399" i="1"/>
  <c r="G399" i="1"/>
  <c r="K399" i="1" s="1"/>
  <c r="J398" i="1"/>
  <c r="J396" i="1" s="1"/>
  <c r="I398" i="1"/>
  <c r="H398" i="1"/>
  <c r="G398" i="1"/>
  <c r="K398" i="1" s="1"/>
  <c r="J397" i="1"/>
  <c r="I397" i="1"/>
  <c r="H397" i="1"/>
  <c r="H396" i="1" s="1"/>
  <c r="G397" i="1"/>
  <c r="I396" i="1"/>
  <c r="F396" i="1"/>
  <c r="E396" i="1"/>
  <c r="D396" i="1"/>
  <c r="C396" i="1"/>
  <c r="B396" i="1"/>
  <c r="J395" i="1"/>
  <c r="I395" i="1"/>
  <c r="H395" i="1"/>
  <c r="G395" i="1"/>
  <c r="K395" i="1" s="1"/>
  <c r="J394" i="1"/>
  <c r="I394" i="1"/>
  <c r="H394" i="1"/>
  <c r="G394" i="1"/>
  <c r="K394" i="1" s="1"/>
  <c r="J393" i="1"/>
  <c r="I393" i="1"/>
  <c r="I390" i="1" s="1"/>
  <c r="H393" i="1"/>
  <c r="G393" i="1"/>
  <c r="J392" i="1"/>
  <c r="I392" i="1"/>
  <c r="H392" i="1"/>
  <c r="G392" i="1"/>
  <c r="K392" i="1" s="1"/>
  <c r="J391" i="1"/>
  <c r="J390" i="1" s="1"/>
  <c r="I391" i="1"/>
  <c r="H391" i="1"/>
  <c r="G391" i="1"/>
  <c r="H390" i="1"/>
  <c r="F390" i="1"/>
  <c r="E390" i="1"/>
  <c r="D390" i="1"/>
  <c r="C390" i="1"/>
  <c r="B390" i="1"/>
  <c r="J389" i="1"/>
  <c r="I389" i="1"/>
  <c r="H389" i="1"/>
  <c r="G389" i="1"/>
  <c r="J388" i="1"/>
  <c r="I388" i="1"/>
  <c r="H388" i="1"/>
  <c r="G388" i="1"/>
  <c r="K388" i="1" s="1"/>
  <c r="J387" i="1"/>
  <c r="I387" i="1"/>
  <c r="H387" i="1"/>
  <c r="H384" i="1" s="1"/>
  <c r="G387" i="1"/>
  <c r="K387" i="1" s="1"/>
  <c r="J386" i="1"/>
  <c r="I386" i="1"/>
  <c r="H386" i="1"/>
  <c r="G386" i="1"/>
  <c r="J385" i="1"/>
  <c r="I385" i="1"/>
  <c r="I384" i="1" s="1"/>
  <c r="H385" i="1"/>
  <c r="G385" i="1"/>
  <c r="K385" i="1" s="1"/>
  <c r="G384" i="1"/>
  <c r="F384" i="1"/>
  <c r="E384" i="1"/>
  <c r="D384" i="1"/>
  <c r="C384" i="1"/>
  <c r="B384" i="1"/>
  <c r="J383" i="1"/>
  <c r="I383" i="1"/>
  <c r="H383" i="1"/>
  <c r="G383" i="1"/>
  <c r="K383" i="1" s="1"/>
  <c r="J382" i="1"/>
  <c r="J378" i="1" s="1"/>
  <c r="I382" i="1"/>
  <c r="H382" i="1"/>
  <c r="G382" i="1"/>
  <c r="J381" i="1"/>
  <c r="I381" i="1"/>
  <c r="H381" i="1"/>
  <c r="G381" i="1"/>
  <c r="G378" i="1" s="1"/>
  <c r="J380" i="1"/>
  <c r="I380" i="1"/>
  <c r="H380" i="1"/>
  <c r="G380" i="1"/>
  <c r="K380" i="1" s="1"/>
  <c r="J379" i="1"/>
  <c r="I379" i="1"/>
  <c r="I378" i="1" s="1"/>
  <c r="H379" i="1"/>
  <c r="H378" i="1" s="1"/>
  <c r="G379" i="1"/>
  <c r="F378" i="1"/>
  <c r="E378" i="1"/>
  <c r="D378" i="1"/>
  <c r="C378" i="1"/>
  <c r="B378" i="1"/>
  <c r="J377" i="1"/>
  <c r="I377" i="1"/>
  <c r="H377" i="1"/>
  <c r="G377" i="1"/>
  <c r="K377" i="1" s="1"/>
  <c r="J376" i="1"/>
  <c r="I376" i="1"/>
  <c r="H376" i="1"/>
  <c r="G376" i="1"/>
  <c r="K376" i="1" s="1"/>
  <c r="J375" i="1"/>
  <c r="J372" i="1" s="1"/>
  <c r="I375" i="1"/>
  <c r="H375" i="1"/>
  <c r="G375" i="1"/>
  <c r="K375" i="1" s="1"/>
  <c r="J374" i="1"/>
  <c r="I374" i="1"/>
  <c r="H374" i="1"/>
  <c r="G374" i="1"/>
  <c r="K374" i="1" s="1"/>
  <c r="J373" i="1"/>
  <c r="I373" i="1"/>
  <c r="H373" i="1"/>
  <c r="H372" i="1" s="1"/>
  <c r="G373" i="1"/>
  <c r="I372" i="1"/>
  <c r="F372" i="1"/>
  <c r="E372" i="1"/>
  <c r="D372" i="1"/>
  <c r="C372" i="1"/>
  <c r="B372" i="1"/>
  <c r="J371" i="1"/>
  <c r="I371" i="1"/>
  <c r="H371" i="1"/>
  <c r="G371" i="1"/>
  <c r="K371" i="1" s="1"/>
  <c r="J370" i="1"/>
  <c r="I370" i="1"/>
  <c r="H370" i="1"/>
  <c r="G370" i="1"/>
  <c r="K370" i="1" s="1"/>
  <c r="J369" i="1"/>
  <c r="I369" i="1"/>
  <c r="I366" i="1" s="1"/>
  <c r="H369" i="1"/>
  <c r="G369" i="1"/>
  <c r="K369" i="1" s="1"/>
  <c r="J368" i="1"/>
  <c r="I368" i="1"/>
  <c r="H368" i="1"/>
  <c r="G368" i="1"/>
  <c r="K368" i="1" s="1"/>
  <c r="J367" i="1"/>
  <c r="J366" i="1" s="1"/>
  <c r="I367" i="1"/>
  <c r="H367" i="1"/>
  <c r="G367" i="1"/>
  <c r="H366" i="1"/>
  <c r="F366" i="1"/>
  <c r="E366" i="1"/>
  <c r="D366" i="1"/>
  <c r="C366" i="1"/>
  <c r="B366" i="1"/>
  <c r="J365" i="1"/>
  <c r="I365" i="1"/>
  <c r="H365" i="1"/>
  <c r="G365" i="1"/>
  <c r="J364" i="1"/>
  <c r="I364" i="1"/>
  <c r="H364" i="1"/>
  <c r="G364" i="1"/>
  <c r="G360" i="1" s="1"/>
  <c r="J363" i="1"/>
  <c r="I363" i="1"/>
  <c r="H363" i="1"/>
  <c r="H360" i="1" s="1"/>
  <c r="G363" i="1"/>
  <c r="K363" i="1" s="1"/>
  <c r="J362" i="1"/>
  <c r="I362" i="1"/>
  <c r="H362" i="1"/>
  <c r="G362" i="1"/>
  <c r="K362" i="1" s="1"/>
  <c r="J361" i="1"/>
  <c r="I361" i="1"/>
  <c r="I360" i="1" s="1"/>
  <c r="H361" i="1"/>
  <c r="G361" i="1"/>
  <c r="K361" i="1" s="1"/>
  <c r="F360" i="1"/>
  <c r="E360" i="1"/>
  <c r="D360" i="1"/>
  <c r="C360" i="1"/>
  <c r="B360" i="1"/>
  <c r="J359" i="1"/>
  <c r="I359" i="1"/>
  <c r="H359" i="1"/>
  <c r="G359" i="1"/>
  <c r="J358" i="1"/>
  <c r="J354" i="1" s="1"/>
  <c r="I358" i="1"/>
  <c r="H358" i="1"/>
  <c r="G358" i="1"/>
  <c r="J357" i="1"/>
  <c r="I357" i="1"/>
  <c r="H357" i="1"/>
  <c r="G357" i="1"/>
  <c r="G354" i="1" s="1"/>
  <c r="J356" i="1"/>
  <c r="I356" i="1"/>
  <c r="H356" i="1"/>
  <c r="G356" i="1"/>
  <c r="K356" i="1" s="1"/>
  <c r="J355" i="1"/>
  <c r="I355" i="1"/>
  <c r="I354" i="1" s="1"/>
  <c r="H355" i="1"/>
  <c r="H354" i="1" s="1"/>
  <c r="G355" i="1"/>
  <c r="K355" i="1" s="1"/>
  <c r="F354" i="1"/>
  <c r="E354" i="1"/>
  <c r="D354" i="1"/>
  <c r="C354" i="1"/>
  <c r="B354" i="1"/>
  <c r="J353" i="1"/>
  <c r="I353" i="1"/>
  <c r="H353" i="1"/>
  <c r="G353" i="1"/>
  <c r="K353" i="1" s="1"/>
  <c r="J352" i="1"/>
  <c r="I352" i="1"/>
  <c r="H352" i="1"/>
  <c r="G352" i="1"/>
  <c r="J351" i="1"/>
  <c r="J348" i="1" s="1"/>
  <c r="I351" i="1"/>
  <c r="H351" i="1"/>
  <c r="G351" i="1"/>
  <c r="K351" i="1" s="1"/>
  <c r="J350" i="1"/>
  <c r="I350" i="1"/>
  <c r="H350" i="1"/>
  <c r="G350" i="1"/>
  <c r="K350" i="1" s="1"/>
  <c r="J349" i="1"/>
  <c r="I349" i="1"/>
  <c r="H349" i="1"/>
  <c r="H348" i="1" s="1"/>
  <c r="G349" i="1"/>
  <c r="I348" i="1"/>
  <c r="F348" i="1"/>
  <c r="E348" i="1"/>
  <c r="D348" i="1"/>
  <c r="C348" i="1"/>
  <c r="B348" i="1"/>
  <c r="J347" i="1"/>
  <c r="I347" i="1"/>
  <c r="H347" i="1"/>
  <c r="G347" i="1"/>
  <c r="K347" i="1" s="1"/>
  <c r="J346" i="1"/>
  <c r="I346" i="1"/>
  <c r="H346" i="1"/>
  <c r="G346" i="1"/>
  <c r="K346" i="1" s="1"/>
  <c r="J345" i="1"/>
  <c r="I345" i="1"/>
  <c r="I342" i="1" s="1"/>
  <c r="H345" i="1"/>
  <c r="G345" i="1"/>
  <c r="J344" i="1"/>
  <c r="I344" i="1"/>
  <c r="H344" i="1"/>
  <c r="G344" i="1"/>
  <c r="K344" i="1" s="1"/>
  <c r="J343" i="1"/>
  <c r="J342" i="1" s="1"/>
  <c r="I343" i="1"/>
  <c r="H343" i="1"/>
  <c r="G343" i="1"/>
  <c r="H342" i="1"/>
  <c r="F342" i="1"/>
  <c r="E342" i="1"/>
  <c r="D342" i="1"/>
  <c r="C342" i="1"/>
  <c r="B342" i="1"/>
  <c r="J341" i="1"/>
  <c r="I341" i="1"/>
  <c r="H341" i="1"/>
  <c r="G341" i="1"/>
  <c r="J340" i="1"/>
  <c r="I340" i="1"/>
  <c r="H340" i="1"/>
  <c r="G340" i="1"/>
  <c r="K340" i="1" s="1"/>
  <c r="J339" i="1"/>
  <c r="I339" i="1"/>
  <c r="H339" i="1"/>
  <c r="H336" i="1" s="1"/>
  <c r="G339" i="1"/>
  <c r="K339" i="1" s="1"/>
  <c r="J338" i="1"/>
  <c r="I338" i="1"/>
  <c r="H338" i="1"/>
  <c r="G338" i="1"/>
  <c r="J337" i="1"/>
  <c r="I337" i="1"/>
  <c r="I336" i="1" s="1"/>
  <c r="H337" i="1"/>
  <c r="G337" i="1"/>
  <c r="K337" i="1" s="1"/>
  <c r="G336" i="1"/>
  <c r="F336" i="1"/>
  <c r="E336" i="1"/>
  <c r="D336" i="1"/>
  <c r="C336" i="1"/>
  <c r="B336" i="1"/>
  <c r="J335" i="1"/>
  <c r="I335" i="1"/>
  <c r="H335" i="1"/>
  <c r="G335" i="1"/>
  <c r="J334" i="1"/>
  <c r="I334" i="1"/>
  <c r="H334" i="1"/>
  <c r="G334" i="1"/>
  <c r="J333" i="1"/>
  <c r="I333" i="1"/>
  <c r="H333" i="1"/>
  <c r="G333" i="1"/>
  <c r="K333" i="1" s="1"/>
  <c r="J332" i="1"/>
  <c r="I332" i="1"/>
  <c r="H332" i="1"/>
  <c r="G332" i="1"/>
  <c r="K332" i="1" s="1"/>
  <c r="J331" i="1"/>
  <c r="I331" i="1"/>
  <c r="I330" i="1" s="1"/>
  <c r="H331" i="1"/>
  <c r="H330" i="1" s="1"/>
  <c r="G331" i="1"/>
  <c r="J330" i="1"/>
  <c r="G330" i="1"/>
  <c r="F330" i="1"/>
  <c r="E330" i="1"/>
  <c r="D330" i="1"/>
  <c r="C330" i="1"/>
  <c r="B330" i="1"/>
  <c r="J329" i="1"/>
  <c r="I329" i="1"/>
  <c r="H329" i="1"/>
  <c r="G329" i="1"/>
  <c r="K329" i="1" s="1"/>
  <c r="J328" i="1"/>
  <c r="I328" i="1"/>
  <c r="H328" i="1"/>
  <c r="G328" i="1"/>
  <c r="K328" i="1" s="1"/>
  <c r="J327" i="1"/>
  <c r="I327" i="1"/>
  <c r="I324" i="1" s="1"/>
  <c r="H327" i="1"/>
  <c r="G327" i="1"/>
  <c r="K327" i="1" s="1"/>
  <c r="J326" i="1"/>
  <c r="I326" i="1"/>
  <c r="H326" i="1"/>
  <c r="G326" i="1"/>
  <c r="K326" i="1" s="1"/>
  <c r="J325" i="1"/>
  <c r="I325" i="1"/>
  <c r="H325" i="1"/>
  <c r="G325" i="1"/>
  <c r="J324" i="1"/>
  <c r="H324" i="1"/>
  <c r="F324" i="1"/>
  <c r="E324" i="1"/>
  <c r="D324" i="1"/>
  <c r="C324" i="1"/>
  <c r="B324" i="1"/>
  <c r="J323" i="1"/>
  <c r="I323" i="1"/>
  <c r="H323" i="1"/>
  <c r="G323" i="1"/>
  <c r="K323" i="1" s="1"/>
  <c r="J322" i="1"/>
  <c r="I322" i="1"/>
  <c r="H322" i="1"/>
  <c r="G322" i="1"/>
  <c r="J321" i="1"/>
  <c r="I321" i="1"/>
  <c r="H321" i="1"/>
  <c r="H318" i="1" s="1"/>
  <c r="G321" i="1"/>
  <c r="J320" i="1"/>
  <c r="I320" i="1"/>
  <c r="I318" i="1" s="1"/>
  <c r="H320" i="1"/>
  <c r="G320" i="1"/>
  <c r="G318" i="1" s="1"/>
  <c r="J319" i="1"/>
  <c r="J318" i="1" s="1"/>
  <c r="I319" i="1"/>
  <c r="H319" i="1"/>
  <c r="G319" i="1"/>
  <c r="F318" i="1"/>
  <c r="E318" i="1"/>
  <c r="D318" i="1"/>
  <c r="C318" i="1"/>
  <c r="B318" i="1"/>
  <c r="J317" i="1"/>
  <c r="I317" i="1"/>
  <c r="H317" i="1"/>
  <c r="G317" i="1"/>
  <c r="K317" i="1" s="1"/>
  <c r="J316" i="1"/>
  <c r="I316" i="1"/>
  <c r="H316" i="1"/>
  <c r="G316" i="1"/>
  <c r="K316" i="1" s="1"/>
  <c r="J315" i="1"/>
  <c r="I315" i="1"/>
  <c r="H315" i="1"/>
  <c r="G315" i="1"/>
  <c r="K315" i="1" s="1"/>
  <c r="J314" i="1"/>
  <c r="J312" i="1" s="1"/>
  <c r="I314" i="1"/>
  <c r="H314" i="1"/>
  <c r="H312" i="1" s="1"/>
  <c r="G314" i="1"/>
  <c r="J313" i="1"/>
  <c r="I313" i="1"/>
  <c r="I312" i="1" s="1"/>
  <c r="H313" i="1"/>
  <c r="G313" i="1"/>
  <c r="K313" i="1" s="1"/>
  <c r="F312" i="1"/>
  <c r="E312" i="1"/>
  <c r="D312" i="1"/>
  <c r="C312" i="1"/>
  <c r="B312" i="1"/>
  <c r="J311" i="1"/>
  <c r="I311" i="1"/>
  <c r="H311" i="1"/>
  <c r="G311" i="1"/>
  <c r="J310" i="1"/>
  <c r="I310" i="1"/>
  <c r="H310" i="1"/>
  <c r="G310" i="1"/>
  <c r="J309" i="1"/>
  <c r="J306" i="1" s="1"/>
  <c r="I309" i="1"/>
  <c r="H309" i="1"/>
  <c r="G309" i="1"/>
  <c r="K309" i="1" s="1"/>
  <c r="J308" i="1"/>
  <c r="I308" i="1"/>
  <c r="H308" i="1"/>
  <c r="G308" i="1"/>
  <c r="K308" i="1" s="1"/>
  <c r="J307" i="1"/>
  <c r="I307" i="1"/>
  <c r="H307" i="1"/>
  <c r="G307" i="1"/>
  <c r="K307" i="1" s="1"/>
  <c r="G306" i="1"/>
  <c r="F306" i="1"/>
  <c r="E306" i="1"/>
  <c r="D306" i="1"/>
  <c r="C306" i="1"/>
  <c r="B306" i="1"/>
  <c r="J305" i="1"/>
  <c r="I305" i="1"/>
  <c r="H305" i="1"/>
  <c r="G305" i="1"/>
  <c r="J304" i="1"/>
  <c r="I304" i="1"/>
  <c r="I300" i="1" s="1"/>
  <c r="H304" i="1"/>
  <c r="G304" i="1"/>
  <c r="J303" i="1"/>
  <c r="J300" i="1" s="1"/>
  <c r="I303" i="1"/>
  <c r="H303" i="1"/>
  <c r="G303" i="1"/>
  <c r="J302" i="1"/>
  <c r="I302" i="1"/>
  <c r="H302" i="1"/>
  <c r="G302" i="1"/>
  <c r="K302" i="1" s="1"/>
  <c r="J301" i="1"/>
  <c r="I301" i="1"/>
  <c r="H301" i="1"/>
  <c r="G301" i="1"/>
  <c r="H300" i="1"/>
  <c r="F300" i="1"/>
  <c r="E300" i="1"/>
  <c r="D300" i="1"/>
  <c r="C300" i="1"/>
  <c r="B300" i="1"/>
  <c r="J299" i="1"/>
  <c r="I299" i="1"/>
  <c r="H299" i="1"/>
  <c r="G299" i="1"/>
  <c r="K299" i="1" s="1"/>
  <c r="J298" i="1"/>
  <c r="I298" i="1"/>
  <c r="H298" i="1"/>
  <c r="G298" i="1"/>
  <c r="K298" i="1" s="1"/>
  <c r="J297" i="1"/>
  <c r="I297" i="1"/>
  <c r="H297" i="1"/>
  <c r="G297" i="1"/>
  <c r="J296" i="1"/>
  <c r="I296" i="1"/>
  <c r="I294" i="1" s="1"/>
  <c r="H296" i="1"/>
  <c r="G296" i="1"/>
  <c r="G294" i="1" s="1"/>
  <c r="J295" i="1"/>
  <c r="I295" i="1"/>
  <c r="H295" i="1"/>
  <c r="H294" i="1" s="1"/>
  <c r="G295" i="1"/>
  <c r="F294" i="1"/>
  <c r="E294" i="1"/>
  <c r="D294" i="1"/>
  <c r="C294" i="1"/>
  <c r="B294" i="1"/>
  <c r="J293" i="1"/>
  <c r="J288" i="1" s="1"/>
  <c r="I293" i="1"/>
  <c r="H293" i="1"/>
  <c r="G293" i="1"/>
  <c r="J292" i="1"/>
  <c r="I292" i="1"/>
  <c r="H292" i="1"/>
  <c r="G292" i="1"/>
  <c r="G288" i="1" s="1"/>
  <c r="J291" i="1"/>
  <c r="I291" i="1"/>
  <c r="H291" i="1"/>
  <c r="G291" i="1"/>
  <c r="K291" i="1" s="1"/>
  <c r="J290" i="1"/>
  <c r="I290" i="1"/>
  <c r="H290" i="1"/>
  <c r="H288" i="1" s="1"/>
  <c r="G290" i="1"/>
  <c r="J289" i="1"/>
  <c r="I289" i="1"/>
  <c r="I288" i="1" s="1"/>
  <c r="H289" i="1"/>
  <c r="G289" i="1"/>
  <c r="K289" i="1" s="1"/>
  <c r="F288" i="1"/>
  <c r="E288" i="1"/>
  <c r="D288" i="1"/>
  <c r="C288" i="1"/>
  <c r="B288" i="1"/>
  <c r="J287" i="1"/>
  <c r="I287" i="1"/>
  <c r="H287" i="1"/>
  <c r="G287" i="1"/>
  <c r="J286" i="1"/>
  <c r="I286" i="1"/>
  <c r="H286" i="1"/>
  <c r="G286" i="1"/>
  <c r="G282" i="1" s="1"/>
  <c r="J285" i="1"/>
  <c r="I285" i="1"/>
  <c r="H285" i="1"/>
  <c r="G285" i="1"/>
  <c r="J284" i="1"/>
  <c r="I284" i="1"/>
  <c r="H284" i="1"/>
  <c r="G284" i="1"/>
  <c r="K284" i="1" s="1"/>
  <c r="J283" i="1"/>
  <c r="I283" i="1"/>
  <c r="I282" i="1" s="1"/>
  <c r="H283" i="1"/>
  <c r="G283" i="1"/>
  <c r="J282" i="1"/>
  <c r="F282" i="1"/>
  <c r="E282" i="1"/>
  <c r="D282" i="1"/>
  <c r="C282" i="1"/>
  <c r="B282" i="1"/>
  <c r="J281" i="1"/>
  <c r="I281" i="1"/>
  <c r="H281" i="1"/>
  <c r="G281" i="1"/>
  <c r="K281" i="1" s="1"/>
  <c r="J280" i="1"/>
  <c r="I280" i="1"/>
  <c r="H280" i="1"/>
  <c r="G280" i="1"/>
  <c r="K280" i="1" s="1"/>
  <c r="J279" i="1"/>
  <c r="I279" i="1"/>
  <c r="I276" i="1" s="1"/>
  <c r="H279" i="1"/>
  <c r="G279" i="1"/>
  <c r="K279" i="1" s="1"/>
  <c r="J278" i="1"/>
  <c r="I278" i="1"/>
  <c r="H278" i="1"/>
  <c r="G278" i="1"/>
  <c r="K278" i="1" s="1"/>
  <c r="J277" i="1"/>
  <c r="I277" i="1"/>
  <c r="H277" i="1"/>
  <c r="G277" i="1"/>
  <c r="J276" i="1"/>
  <c r="H276" i="1"/>
  <c r="F276" i="1"/>
  <c r="E276" i="1"/>
  <c r="D276" i="1"/>
  <c r="C276" i="1"/>
  <c r="B276" i="1"/>
  <c r="J275" i="1"/>
  <c r="I275" i="1"/>
  <c r="H275" i="1"/>
  <c r="G275" i="1"/>
  <c r="K275" i="1" s="1"/>
  <c r="J274" i="1"/>
  <c r="I274" i="1"/>
  <c r="H274" i="1"/>
  <c r="G274" i="1"/>
  <c r="K274" i="1" s="1"/>
  <c r="J273" i="1"/>
  <c r="I273" i="1"/>
  <c r="H273" i="1"/>
  <c r="H270" i="1" s="1"/>
  <c r="G273" i="1"/>
  <c r="J272" i="1"/>
  <c r="I272" i="1"/>
  <c r="I270" i="1" s="1"/>
  <c r="H272" i="1"/>
  <c r="G272" i="1"/>
  <c r="G270" i="1" s="1"/>
  <c r="J271" i="1"/>
  <c r="J270" i="1" s="1"/>
  <c r="I271" i="1"/>
  <c r="H271" i="1"/>
  <c r="G271" i="1"/>
  <c r="K271" i="1" s="1"/>
  <c r="F270" i="1"/>
  <c r="E270" i="1"/>
  <c r="D270" i="1"/>
  <c r="C270" i="1"/>
  <c r="B270" i="1"/>
  <c r="J269" i="1"/>
  <c r="I269" i="1"/>
  <c r="H269" i="1"/>
  <c r="G269" i="1"/>
  <c r="K269" i="1" s="1"/>
  <c r="J268" i="1"/>
  <c r="I268" i="1"/>
  <c r="H268" i="1"/>
  <c r="G268" i="1"/>
  <c r="K268" i="1" s="1"/>
  <c r="J267" i="1"/>
  <c r="I267" i="1"/>
  <c r="H267" i="1"/>
  <c r="G267" i="1"/>
  <c r="K267" i="1" s="1"/>
  <c r="J266" i="1"/>
  <c r="J264" i="1" s="1"/>
  <c r="I266" i="1"/>
  <c r="H266" i="1"/>
  <c r="H264" i="1" s="1"/>
  <c r="G266" i="1"/>
  <c r="J265" i="1"/>
  <c r="I265" i="1"/>
  <c r="I264" i="1" s="1"/>
  <c r="H265" i="1"/>
  <c r="G265" i="1"/>
  <c r="K265" i="1" s="1"/>
  <c r="G264" i="1"/>
  <c r="F264" i="1"/>
  <c r="E264" i="1"/>
  <c r="D264" i="1"/>
  <c r="C264" i="1"/>
  <c r="B264" i="1"/>
  <c r="J263" i="1"/>
  <c r="I263" i="1"/>
  <c r="H263" i="1"/>
  <c r="G263" i="1"/>
  <c r="J262" i="1"/>
  <c r="I262" i="1"/>
  <c r="H262" i="1"/>
  <c r="G262" i="1"/>
  <c r="K262" i="1" s="1"/>
  <c r="J261" i="1"/>
  <c r="J258" i="1" s="1"/>
  <c r="I261" i="1"/>
  <c r="H261" i="1"/>
  <c r="G261" i="1"/>
  <c r="J260" i="1"/>
  <c r="I260" i="1"/>
  <c r="H260" i="1"/>
  <c r="G260" i="1"/>
  <c r="G258" i="1" s="1"/>
  <c r="J259" i="1"/>
  <c r="I259" i="1"/>
  <c r="I258" i="1" s="1"/>
  <c r="H259" i="1"/>
  <c r="G259" i="1"/>
  <c r="K259" i="1" s="1"/>
  <c r="F258" i="1"/>
  <c r="E258" i="1"/>
  <c r="D258" i="1"/>
  <c r="C258" i="1"/>
  <c r="B258" i="1"/>
  <c r="J257" i="1"/>
  <c r="I257" i="1"/>
  <c r="H257" i="1"/>
  <c r="G257" i="1"/>
  <c r="J256" i="1"/>
  <c r="I256" i="1"/>
  <c r="I252" i="1" s="1"/>
  <c r="H256" i="1"/>
  <c r="G256" i="1"/>
  <c r="J255" i="1"/>
  <c r="J252" i="1" s="1"/>
  <c r="I255" i="1"/>
  <c r="H255" i="1"/>
  <c r="G255" i="1"/>
  <c r="K255" i="1" s="1"/>
  <c r="J254" i="1"/>
  <c r="I254" i="1"/>
  <c r="H254" i="1"/>
  <c r="G254" i="1"/>
  <c r="K254" i="1" s="1"/>
  <c r="J253" i="1"/>
  <c r="I253" i="1"/>
  <c r="H253" i="1"/>
  <c r="G253" i="1"/>
  <c r="H252" i="1"/>
  <c r="F252" i="1"/>
  <c r="E252" i="1"/>
  <c r="D252" i="1"/>
  <c r="C252" i="1"/>
  <c r="B252" i="1"/>
  <c r="J251" i="1"/>
  <c r="I251" i="1"/>
  <c r="H251" i="1"/>
  <c r="G251" i="1"/>
  <c r="K251" i="1" s="1"/>
  <c r="J250" i="1"/>
  <c r="I250" i="1"/>
  <c r="H250" i="1"/>
  <c r="G250" i="1"/>
  <c r="K250" i="1" s="1"/>
  <c r="J249" i="1"/>
  <c r="I249" i="1"/>
  <c r="H249" i="1"/>
  <c r="G249" i="1"/>
  <c r="J248" i="1"/>
  <c r="I248" i="1"/>
  <c r="I246" i="1" s="1"/>
  <c r="H248" i="1"/>
  <c r="G248" i="1"/>
  <c r="G246" i="1" s="1"/>
  <c r="J247" i="1"/>
  <c r="I247" i="1"/>
  <c r="H247" i="1"/>
  <c r="G247" i="1"/>
  <c r="K247" i="1" s="1"/>
  <c r="H246" i="1"/>
  <c r="F246" i="1"/>
  <c r="E246" i="1"/>
  <c r="D246" i="1"/>
  <c r="C246" i="1"/>
  <c r="B246" i="1"/>
  <c r="J245" i="1"/>
  <c r="I245" i="1"/>
  <c r="H245" i="1"/>
  <c r="G245" i="1"/>
  <c r="K245" i="1" s="1"/>
  <c r="J244" i="1"/>
  <c r="I244" i="1"/>
  <c r="H244" i="1"/>
  <c r="G244" i="1"/>
  <c r="G240" i="1" s="1"/>
  <c r="J243" i="1"/>
  <c r="I243" i="1"/>
  <c r="H243" i="1"/>
  <c r="G243" i="1"/>
  <c r="J242" i="1"/>
  <c r="I242" i="1"/>
  <c r="H242" i="1"/>
  <c r="H240" i="1" s="1"/>
  <c r="G242" i="1"/>
  <c r="J241" i="1"/>
  <c r="I241" i="1"/>
  <c r="I240" i="1" s="1"/>
  <c r="H241" i="1"/>
  <c r="G241" i="1"/>
  <c r="J240" i="1"/>
  <c r="F240" i="1"/>
  <c r="E240" i="1"/>
  <c r="D240" i="1"/>
  <c r="C240" i="1"/>
  <c r="B240" i="1"/>
  <c r="J239" i="1"/>
  <c r="I239" i="1"/>
  <c r="H239" i="1"/>
  <c r="G239" i="1"/>
  <c r="J238" i="1"/>
  <c r="I238" i="1"/>
  <c r="H238" i="1"/>
  <c r="G238" i="1"/>
  <c r="G234" i="1" s="1"/>
  <c r="J237" i="1"/>
  <c r="I237" i="1"/>
  <c r="H237" i="1"/>
  <c r="G237" i="1"/>
  <c r="K237" i="1" s="1"/>
  <c r="J236" i="1"/>
  <c r="I236" i="1"/>
  <c r="I234" i="1" s="1"/>
  <c r="H236" i="1"/>
  <c r="G236" i="1"/>
  <c r="K236" i="1" s="1"/>
  <c r="J235" i="1"/>
  <c r="I235" i="1"/>
  <c r="H235" i="1"/>
  <c r="H234" i="1" s="1"/>
  <c r="G235" i="1"/>
  <c r="K235" i="1" s="1"/>
  <c r="F234" i="1"/>
  <c r="E234" i="1"/>
  <c r="D234" i="1"/>
  <c r="C234" i="1"/>
  <c r="B234" i="1"/>
  <c r="J233" i="1"/>
  <c r="I233" i="1"/>
  <c r="H233" i="1"/>
  <c r="G233" i="1"/>
  <c r="K233" i="1" s="1"/>
  <c r="J232" i="1"/>
  <c r="J228" i="1" s="1"/>
  <c r="I232" i="1"/>
  <c r="H232" i="1"/>
  <c r="G232" i="1"/>
  <c r="J231" i="1"/>
  <c r="I231" i="1"/>
  <c r="H231" i="1"/>
  <c r="G231" i="1"/>
  <c r="K231" i="1" s="1"/>
  <c r="J230" i="1"/>
  <c r="I230" i="1"/>
  <c r="H230" i="1"/>
  <c r="H228" i="1" s="1"/>
  <c r="G230" i="1"/>
  <c r="K230" i="1" s="1"/>
  <c r="J229" i="1"/>
  <c r="I229" i="1"/>
  <c r="I228" i="1" s="1"/>
  <c r="H229" i="1"/>
  <c r="G229" i="1"/>
  <c r="G228" i="1" s="1"/>
  <c r="F228" i="1"/>
  <c r="E228" i="1"/>
  <c r="D228" i="1"/>
  <c r="C228" i="1"/>
  <c r="B228" i="1"/>
  <c r="J227" i="1"/>
  <c r="I227" i="1"/>
  <c r="H227" i="1"/>
  <c r="G227" i="1"/>
  <c r="K227" i="1" s="1"/>
  <c r="J226" i="1"/>
  <c r="I226" i="1"/>
  <c r="I222" i="1" s="1"/>
  <c r="H226" i="1"/>
  <c r="G226" i="1"/>
  <c r="J225" i="1"/>
  <c r="I225" i="1"/>
  <c r="H225" i="1"/>
  <c r="G225" i="1"/>
  <c r="K225" i="1" s="1"/>
  <c r="J224" i="1"/>
  <c r="I224" i="1"/>
  <c r="H224" i="1"/>
  <c r="G224" i="1"/>
  <c r="G222" i="1" s="1"/>
  <c r="J223" i="1"/>
  <c r="J222" i="1" s="1"/>
  <c r="I223" i="1"/>
  <c r="H223" i="1"/>
  <c r="H222" i="1" s="1"/>
  <c r="G223" i="1"/>
  <c r="F222" i="1"/>
  <c r="E222" i="1"/>
  <c r="D222" i="1"/>
  <c r="C222" i="1"/>
  <c r="B222" i="1"/>
  <c r="J221" i="1"/>
  <c r="I221" i="1"/>
  <c r="H221" i="1"/>
  <c r="G221" i="1"/>
  <c r="K221" i="1" s="1"/>
  <c r="J220" i="1"/>
  <c r="I220" i="1"/>
  <c r="H220" i="1"/>
  <c r="G220" i="1"/>
  <c r="K220" i="1" s="1"/>
  <c r="J219" i="1"/>
  <c r="I219" i="1"/>
  <c r="H219" i="1"/>
  <c r="G219" i="1"/>
  <c r="J218" i="1"/>
  <c r="J216" i="1" s="1"/>
  <c r="I218" i="1"/>
  <c r="H218" i="1"/>
  <c r="G218" i="1"/>
  <c r="K218" i="1" s="1"/>
  <c r="J217" i="1"/>
  <c r="I217" i="1"/>
  <c r="H217" i="1"/>
  <c r="G217" i="1"/>
  <c r="H216" i="1"/>
  <c r="F216" i="1"/>
  <c r="E216" i="1"/>
  <c r="D216" i="1"/>
  <c r="C216" i="1"/>
  <c r="B216" i="1"/>
  <c r="J215" i="1"/>
  <c r="I215" i="1"/>
  <c r="H215" i="1"/>
  <c r="G215" i="1"/>
  <c r="J214" i="1"/>
  <c r="I214" i="1"/>
  <c r="H214" i="1"/>
  <c r="G214" i="1"/>
  <c r="K214" i="1" s="1"/>
  <c r="J213" i="1"/>
  <c r="I213" i="1"/>
  <c r="H213" i="1"/>
  <c r="G213" i="1"/>
  <c r="K213" i="1" s="1"/>
  <c r="J212" i="1"/>
  <c r="I212" i="1"/>
  <c r="I210" i="1" s="1"/>
  <c r="H212" i="1"/>
  <c r="G212" i="1"/>
  <c r="J211" i="1"/>
  <c r="I211" i="1"/>
  <c r="H211" i="1"/>
  <c r="H210" i="1" s="1"/>
  <c r="G211" i="1"/>
  <c r="K211" i="1" s="1"/>
  <c r="G210" i="1"/>
  <c r="F210" i="1"/>
  <c r="E210" i="1"/>
  <c r="D210" i="1"/>
  <c r="C210" i="1"/>
  <c r="B210" i="1"/>
  <c r="J209" i="1"/>
  <c r="I209" i="1"/>
  <c r="H209" i="1"/>
  <c r="G209" i="1"/>
  <c r="J208" i="1"/>
  <c r="J204" i="1" s="1"/>
  <c r="I208" i="1"/>
  <c r="H208" i="1"/>
  <c r="G208" i="1"/>
  <c r="J207" i="1"/>
  <c r="I207" i="1"/>
  <c r="H207" i="1"/>
  <c r="G207" i="1"/>
  <c r="K207" i="1" s="1"/>
  <c r="J206" i="1"/>
  <c r="I206" i="1"/>
  <c r="H206" i="1"/>
  <c r="H204" i="1" s="1"/>
  <c r="G206" i="1"/>
  <c r="K206" i="1" s="1"/>
  <c r="J205" i="1"/>
  <c r="I205" i="1"/>
  <c r="I204" i="1" s="1"/>
  <c r="H205" i="1"/>
  <c r="G205" i="1"/>
  <c r="G204" i="1" s="1"/>
  <c r="F204" i="1"/>
  <c r="E204" i="1"/>
  <c r="D204" i="1"/>
  <c r="C204" i="1"/>
  <c r="B204" i="1"/>
  <c r="J203" i="1"/>
  <c r="I203" i="1"/>
  <c r="H203" i="1"/>
  <c r="G203" i="1"/>
  <c r="K203" i="1" s="1"/>
  <c r="J202" i="1"/>
  <c r="I202" i="1"/>
  <c r="H202" i="1"/>
  <c r="G202" i="1"/>
  <c r="K202" i="1" s="1"/>
  <c r="J201" i="1"/>
  <c r="I201" i="1"/>
  <c r="H201" i="1"/>
  <c r="G201" i="1"/>
  <c r="K201" i="1" s="1"/>
  <c r="J200" i="1"/>
  <c r="I200" i="1"/>
  <c r="H200" i="1"/>
  <c r="G200" i="1"/>
  <c r="G198" i="1" s="1"/>
  <c r="J199" i="1"/>
  <c r="J198" i="1" s="1"/>
  <c r="I199" i="1"/>
  <c r="H199" i="1"/>
  <c r="H198" i="1" s="1"/>
  <c r="G199" i="1"/>
  <c r="I198" i="1"/>
  <c r="F198" i="1"/>
  <c r="E198" i="1"/>
  <c r="D198" i="1"/>
  <c r="C198" i="1"/>
  <c r="B198" i="1"/>
  <c r="K197" i="1"/>
  <c r="J197" i="1"/>
  <c r="I197" i="1"/>
  <c r="H197" i="1"/>
  <c r="G197" i="1"/>
  <c r="J196" i="1"/>
  <c r="I196" i="1"/>
  <c r="H196" i="1"/>
  <c r="G196" i="1"/>
  <c r="K196" i="1" s="1"/>
  <c r="J195" i="1"/>
  <c r="I195" i="1"/>
  <c r="H195" i="1"/>
  <c r="G195" i="1"/>
  <c r="K195" i="1" s="1"/>
  <c r="J194" i="1"/>
  <c r="J192" i="1" s="1"/>
  <c r="I194" i="1"/>
  <c r="H194" i="1"/>
  <c r="G194" i="1"/>
  <c r="K194" i="1" s="1"/>
  <c r="J193" i="1"/>
  <c r="I193" i="1"/>
  <c r="H193" i="1"/>
  <c r="G193" i="1"/>
  <c r="H192" i="1"/>
  <c r="F192" i="1"/>
  <c r="E192" i="1"/>
  <c r="D192" i="1"/>
  <c r="C192" i="1"/>
  <c r="B192" i="1"/>
  <c r="J191" i="1"/>
  <c r="I191" i="1"/>
  <c r="H191" i="1"/>
  <c r="G191" i="1"/>
  <c r="J190" i="1"/>
  <c r="I190" i="1"/>
  <c r="I186" i="1" s="1"/>
  <c r="H190" i="1"/>
  <c r="G190" i="1"/>
  <c r="K190" i="1" s="1"/>
  <c r="J189" i="1"/>
  <c r="I189" i="1"/>
  <c r="H189" i="1"/>
  <c r="G189" i="1"/>
  <c r="K189" i="1" s="1"/>
  <c r="J188" i="1"/>
  <c r="I188" i="1"/>
  <c r="H188" i="1"/>
  <c r="G188" i="1"/>
  <c r="K188" i="1" s="1"/>
  <c r="J187" i="1"/>
  <c r="I187" i="1"/>
  <c r="H187" i="1"/>
  <c r="H186" i="1" s="1"/>
  <c r="G187" i="1"/>
  <c r="G186" i="1"/>
  <c r="F186" i="1"/>
  <c r="E186" i="1"/>
  <c r="D186" i="1"/>
  <c r="C186" i="1"/>
  <c r="B186" i="1"/>
  <c r="J185" i="1"/>
  <c r="I185" i="1"/>
  <c r="H185" i="1"/>
  <c r="G185" i="1"/>
  <c r="J184" i="1"/>
  <c r="I184" i="1"/>
  <c r="H184" i="1"/>
  <c r="G184" i="1"/>
  <c r="K184" i="1" s="1"/>
  <c r="J183" i="1"/>
  <c r="I183" i="1"/>
  <c r="H183" i="1"/>
  <c r="G183" i="1"/>
  <c r="K183" i="1" s="1"/>
  <c r="J182" i="1"/>
  <c r="J180" i="1" s="1"/>
  <c r="I182" i="1"/>
  <c r="H182" i="1"/>
  <c r="G182" i="1"/>
  <c r="J181" i="1"/>
  <c r="I181" i="1"/>
  <c r="H181" i="1"/>
  <c r="G181" i="1"/>
  <c r="G180" i="1" s="1"/>
  <c r="H180" i="1"/>
  <c r="F180" i="1"/>
  <c r="E180" i="1"/>
  <c r="D180" i="1"/>
  <c r="C180" i="1"/>
  <c r="B180" i="1"/>
  <c r="J179" i="1"/>
  <c r="I179" i="1"/>
  <c r="H179" i="1"/>
  <c r="G179" i="1"/>
  <c r="J178" i="1"/>
  <c r="I178" i="1"/>
  <c r="H178" i="1"/>
  <c r="G178" i="1"/>
  <c r="K178" i="1" s="1"/>
  <c r="J177" i="1"/>
  <c r="I177" i="1"/>
  <c r="H177" i="1"/>
  <c r="G177" i="1"/>
  <c r="J176" i="1"/>
  <c r="I176" i="1"/>
  <c r="H176" i="1"/>
  <c r="G176" i="1"/>
  <c r="J175" i="1"/>
  <c r="J174" i="1" s="1"/>
  <c r="I175" i="1"/>
  <c r="H175" i="1"/>
  <c r="H174" i="1" s="1"/>
  <c r="G175" i="1"/>
  <c r="I174" i="1"/>
  <c r="F174" i="1"/>
  <c r="E174" i="1"/>
  <c r="D174" i="1"/>
  <c r="C174" i="1"/>
  <c r="B174" i="1"/>
  <c r="J173" i="1"/>
  <c r="I173" i="1"/>
  <c r="H173" i="1"/>
  <c r="G173" i="1"/>
  <c r="K173" i="1" s="1"/>
  <c r="J172" i="1"/>
  <c r="I172" i="1"/>
  <c r="H172" i="1"/>
  <c r="G172" i="1"/>
  <c r="J171" i="1"/>
  <c r="I171" i="1"/>
  <c r="H171" i="1"/>
  <c r="G171" i="1"/>
  <c r="K171" i="1" s="1"/>
  <c r="J170" i="1"/>
  <c r="I170" i="1"/>
  <c r="H170" i="1"/>
  <c r="H168" i="1" s="1"/>
  <c r="G170" i="1"/>
  <c r="K170" i="1" s="1"/>
  <c r="J169" i="1"/>
  <c r="I169" i="1"/>
  <c r="I168" i="1" s="1"/>
  <c r="H169" i="1"/>
  <c r="G169" i="1"/>
  <c r="F168" i="1"/>
  <c r="E168" i="1"/>
  <c r="D168" i="1"/>
  <c r="C168" i="1"/>
  <c r="B168" i="1"/>
  <c r="J167" i="1"/>
  <c r="I167" i="1"/>
  <c r="H167" i="1"/>
  <c r="G167" i="1"/>
  <c r="J166" i="1"/>
  <c r="I166" i="1"/>
  <c r="H166" i="1"/>
  <c r="G166" i="1"/>
  <c r="G162" i="1" s="1"/>
  <c r="J165" i="1"/>
  <c r="I165" i="1"/>
  <c r="H165" i="1"/>
  <c r="H162" i="1" s="1"/>
  <c r="G165" i="1"/>
  <c r="K165" i="1" s="1"/>
  <c r="J164" i="1"/>
  <c r="I164" i="1"/>
  <c r="H164" i="1"/>
  <c r="G164" i="1"/>
  <c r="K164" i="1" s="1"/>
  <c r="J163" i="1"/>
  <c r="I163" i="1"/>
  <c r="H163" i="1"/>
  <c r="G163" i="1"/>
  <c r="K163" i="1" s="1"/>
  <c r="I162" i="1"/>
  <c r="F162" i="1"/>
  <c r="E162" i="1"/>
  <c r="D162" i="1"/>
  <c r="C162" i="1"/>
  <c r="B162" i="1"/>
  <c r="J161" i="1"/>
  <c r="I161" i="1"/>
  <c r="H161" i="1"/>
  <c r="G161" i="1"/>
  <c r="K161" i="1" s="1"/>
  <c r="J160" i="1"/>
  <c r="I160" i="1"/>
  <c r="H160" i="1"/>
  <c r="H156" i="1" s="1"/>
  <c r="G160" i="1"/>
  <c r="K160" i="1" s="1"/>
  <c r="J159" i="1"/>
  <c r="I159" i="1"/>
  <c r="H159" i="1"/>
  <c r="G159" i="1"/>
  <c r="G156" i="1" s="1"/>
  <c r="J158" i="1"/>
  <c r="I158" i="1"/>
  <c r="H158" i="1"/>
  <c r="G158" i="1"/>
  <c r="J157" i="1"/>
  <c r="J156" i="1" s="1"/>
  <c r="I157" i="1"/>
  <c r="H157" i="1"/>
  <c r="G157" i="1"/>
  <c r="F156" i="1"/>
  <c r="E156" i="1"/>
  <c r="D156" i="1"/>
  <c r="C156" i="1"/>
  <c r="B156" i="1"/>
  <c r="J155" i="1"/>
  <c r="I155" i="1"/>
  <c r="H155" i="1"/>
  <c r="G155" i="1"/>
  <c r="K155" i="1" s="1"/>
  <c r="J154" i="1"/>
  <c r="I154" i="1"/>
  <c r="H154" i="1"/>
  <c r="G154" i="1"/>
  <c r="K154" i="1" s="1"/>
  <c r="J153" i="1"/>
  <c r="I153" i="1"/>
  <c r="H153" i="1"/>
  <c r="G153" i="1"/>
  <c r="G150" i="1" s="1"/>
  <c r="J152" i="1"/>
  <c r="I152" i="1"/>
  <c r="H152" i="1"/>
  <c r="G152" i="1"/>
  <c r="K152" i="1" s="1"/>
  <c r="J151" i="1"/>
  <c r="J150" i="1" s="1"/>
  <c r="I151" i="1"/>
  <c r="H151" i="1"/>
  <c r="H150" i="1" s="1"/>
  <c r="G151" i="1"/>
  <c r="I150" i="1"/>
  <c r="F150" i="1"/>
  <c r="E150" i="1"/>
  <c r="D150" i="1"/>
  <c r="C150" i="1"/>
  <c r="B150" i="1"/>
  <c r="J149" i="1"/>
  <c r="I149" i="1"/>
  <c r="H149" i="1"/>
  <c r="G149" i="1"/>
  <c r="K149" i="1" s="1"/>
  <c r="J148" i="1"/>
  <c r="I148" i="1"/>
  <c r="H148" i="1"/>
  <c r="G148" i="1"/>
  <c r="J147" i="1"/>
  <c r="I147" i="1"/>
  <c r="I144" i="1" s="1"/>
  <c r="H147" i="1"/>
  <c r="G147" i="1"/>
  <c r="K147" i="1" s="1"/>
  <c r="J146" i="1"/>
  <c r="J144" i="1" s="1"/>
  <c r="I146" i="1"/>
  <c r="H146" i="1"/>
  <c r="H144" i="1" s="1"/>
  <c r="G146" i="1"/>
  <c r="K145" i="1"/>
  <c r="J145" i="1"/>
  <c r="I145" i="1"/>
  <c r="H145" i="1"/>
  <c r="G145" i="1"/>
  <c r="G144" i="1" s="1"/>
  <c r="F144" i="1"/>
  <c r="E144" i="1"/>
  <c r="D144" i="1"/>
  <c r="C144" i="1"/>
  <c r="B144" i="1"/>
  <c r="J143" i="1"/>
  <c r="I143" i="1"/>
  <c r="H143" i="1"/>
  <c r="H138" i="1" s="1"/>
  <c r="G143" i="1"/>
  <c r="J142" i="1"/>
  <c r="I142" i="1"/>
  <c r="H142" i="1"/>
  <c r="G142" i="1"/>
  <c r="J141" i="1"/>
  <c r="I141" i="1"/>
  <c r="I138" i="1" s="1"/>
  <c r="H141" i="1"/>
  <c r="G141" i="1"/>
  <c r="J140" i="1"/>
  <c r="I140" i="1"/>
  <c r="H140" i="1"/>
  <c r="G140" i="1"/>
  <c r="J139" i="1"/>
  <c r="I139" i="1"/>
  <c r="H139" i="1"/>
  <c r="G139" i="1"/>
  <c r="K139" i="1" s="1"/>
  <c r="G138" i="1"/>
  <c r="F138" i="1"/>
  <c r="E138" i="1"/>
  <c r="D138" i="1"/>
  <c r="C138" i="1"/>
  <c r="B138" i="1"/>
  <c r="J137" i="1"/>
  <c r="I137" i="1"/>
  <c r="H137" i="1"/>
  <c r="G137" i="1"/>
  <c r="K137" i="1" s="1"/>
  <c r="J136" i="1"/>
  <c r="I136" i="1"/>
  <c r="H136" i="1"/>
  <c r="G136" i="1"/>
  <c r="K136" i="1" s="1"/>
  <c r="J135" i="1"/>
  <c r="I135" i="1"/>
  <c r="H135" i="1"/>
  <c r="G135" i="1"/>
  <c r="G132" i="1" s="1"/>
  <c r="J134" i="1"/>
  <c r="I134" i="1"/>
  <c r="H134" i="1"/>
  <c r="G134" i="1"/>
  <c r="K134" i="1" s="1"/>
  <c r="J133" i="1"/>
  <c r="J132" i="1" s="1"/>
  <c r="I133" i="1"/>
  <c r="H133" i="1"/>
  <c r="G133" i="1"/>
  <c r="K133" i="1" s="1"/>
  <c r="H132" i="1"/>
  <c r="F132" i="1"/>
  <c r="E132" i="1"/>
  <c r="D132" i="1"/>
  <c r="C132" i="1"/>
  <c r="B132" i="1"/>
  <c r="J131" i="1"/>
  <c r="I131" i="1"/>
  <c r="H131" i="1"/>
  <c r="G131" i="1"/>
  <c r="J130" i="1"/>
  <c r="I130" i="1"/>
  <c r="H130" i="1"/>
  <c r="G130" i="1"/>
  <c r="J129" i="1"/>
  <c r="I129" i="1"/>
  <c r="H129" i="1"/>
  <c r="G129" i="1"/>
  <c r="G126" i="1" s="1"/>
  <c r="J128" i="1"/>
  <c r="I128" i="1"/>
  <c r="H128" i="1"/>
  <c r="G128" i="1"/>
  <c r="K128" i="1" s="1"/>
  <c r="J127" i="1"/>
  <c r="I127" i="1"/>
  <c r="H127" i="1"/>
  <c r="H126" i="1" s="1"/>
  <c r="G127" i="1"/>
  <c r="I126" i="1"/>
  <c r="F126" i="1"/>
  <c r="E126" i="1"/>
  <c r="D126" i="1"/>
  <c r="C126" i="1"/>
  <c r="B126" i="1"/>
  <c r="J125" i="1"/>
  <c r="I125" i="1"/>
  <c r="H125" i="1"/>
  <c r="G125" i="1"/>
  <c r="K125" i="1" s="1"/>
  <c r="J124" i="1"/>
  <c r="I124" i="1"/>
  <c r="H124" i="1"/>
  <c r="G124" i="1"/>
  <c r="J123" i="1"/>
  <c r="I123" i="1"/>
  <c r="H123" i="1"/>
  <c r="G123" i="1"/>
  <c r="K123" i="1" s="1"/>
  <c r="J122" i="1"/>
  <c r="J120" i="1" s="1"/>
  <c r="I122" i="1"/>
  <c r="H122" i="1"/>
  <c r="H120" i="1" s="1"/>
  <c r="G122" i="1"/>
  <c r="K122" i="1" s="1"/>
  <c r="J121" i="1"/>
  <c r="I121" i="1"/>
  <c r="H121" i="1"/>
  <c r="G121" i="1"/>
  <c r="I120" i="1"/>
  <c r="F120" i="1"/>
  <c r="E120" i="1"/>
  <c r="D120" i="1"/>
  <c r="C120" i="1"/>
  <c r="B120" i="1"/>
  <c r="J119" i="1"/>
  <c r="I119" i="1"/>
  <c r="H119" i="1"/>
  <c r="G119" i="1"/>
  <c r="J118" i="1"/>
  <c r="I118" i="1"/>
  <c r="H118" i="1"/>
  <c r="G118" i="1"/>
  <c r="G114" i="1" s="1"/>
  <c r="J117" i="1"/>
  <c r="I117" i="1"/>
  <c r="H117" i="1"/>
  <c r="H114" i="1" s="1"/>
  <c r="G117" i="1"/>
  <c r="K117" i="1" s="1"/>
  <c r="J116" i="1"/>
  <c r="I116" i="1"/>
  <c r="H116" i="1"/>
  <c r="G116" i="1"/>
  <c r="K116" i="1" s="1"/>
  <c r="J115" i="1"/>
  <c r="I115" i="1"/>
  <c r="H115" i="1"/>
  <c r="G115" i="1"/>
  <c r="K115" i="1" s="1"/>
  <c r="I114" i="1"/>
  <c r="F114" i="1"/>
  <c r="E114" i="1"/>
  <c r="D114" i="1"/>
  <c r="C114" i="1"/>
  <c r="B114" i="1"/>
  <c r="J113" i="1"/>
  <c r="I113" i="1"/>
  <c r="H113" i="1"/>
  <c r="G113" i="1"/>
  <c r="K113" i="1" s="1"/>
  <c r="J112" i="1"/>
  <c r="I112" i="1"/>
  <c r="H112" i="1"/>
  <c r="H108" i="1" s="1"/>
  <c r="G112" i="1"/>
  <c r="J111" i="1"/>
  <c r="I111" i="1"/>
  <c r="H111" i="1"/>
  <c r="G111" i="1"/>
  <c r="G108" i="1" s="1"/>
  <c r="J110" i="1"/>
  <c r="I110" i="1"/>
  <c r="H110" i="1"/>
  <c r="G110" i="1"/>
  <c r="J109" i="1"/>
  <c r="J108" i="1" s="1"/>
  <c r="I109" i="1"/>
  <c r="H109" i="1"/>
  <c r="G109" i="1"/>
  <c r="F108" i="1"/>
  <c r="E108" i="1"/>
  <c r="D108" i="1"/>
  <c r="C108" i="1"/>
  <c r="B108" i="1"/>
  <c r="J107" i="1"/>
  <c r="I107" i="1"/>
  <c r="H107" i="1"/>
  <c r="G107" i="1"/>
  <c r="K107" i="1" s="1"/>
  <c r="J106" i="1"/>
  <c r="I106" i="1"/>
  <c r="H106" i="1"/>
  <c r="G106" i="1"/>
  <c r="K106" i="1" s="1"/>
  <c r="J105" i="1"/>
  <c r="I105" i="1"/>
  <c r="H105" i="1"/>
  <c r="G105" i="1"/>
  <c r="G102" i="1" s="1"/>
  <c r="J104" i="1"/>
  <c r="I104" i="1"/>
  <c r="H104" i="1"/>
  <c r="G104" i="1"/>
  <c r="K104" i="1" s="1"/>
  <c r="J103" i="1"/>
  <c r="J102" i="1" s="1"/>
  <c r="I103" i="1"/>
  <c r="H103" i="1"/>
  <c r="H102" i="1" s="1"/>
  <c r="G103" i="1"/>
  <c r="I102" i="1"/>
  <c r="F102" i="1"/>
  <c r="E102" i="1"/>
  <c r="D102" i="1"/>
  <c r="C102" i="1"/>
  <c r="B102" i="1"/>
  <c r="J101" i="1"/>
  <c r="I101" i="1"/>
  <c r="H101" i="1"/>
  <c r="G101" i="1"/>
  <c r="K101" i="1" s="1"/>
  <c r="J100" i="1"/>
  <c r="I100" i="1"/>
  <c r="H100" i="1"/>
  <c r="G100" i="1"/>
  <c r="J99" i="1"/>
  <c r="I99" i="1"/>
  <c r="I96" i="1" s="1"/>
  <c r="H99" i="1"/>
  <c r="G99" i="1"/>
  <c r="J98" i="1"/>
  <c r="J96" i="1" s="1"/>
  <c r="I98" i="1"/>
  <c r="H98" i="1"/>
  <c r="H96" i="1" s="1"/>
  <c r="G98" i="1"/>
  <c r="J97" i="1"/>
  <c r="I97" i="1"/>
  <c r="H97" i="1"/>
  <c r="G97" i="1"/>
  <c r="G96" i="1" s="1"/>
  <c r="F96" i="1"/>
  <c r="E96" i="1"/>
  <c r="D96" i="1"/>
  <c r="C96" i="1"/>
  <c r="B96" i="1"/>
  <c r="J95" i="1"/>
  <c r="I95" i="1"/>
  <c r="H95" i="1"/>
  <c r="H90" i="1" s="1"/>
  <c r="G95" i="1"/>
  <c r="K95" i="1" s="1"/>
  <c r="J94" i="1"/>
  <c r="I94" i="1"/>
  <c r="H94" i="1"/>
  <c r="G94" i="1"/>
  <c r="K94" i="1" s="1"/>
  <c r="J93" i="1"/>
  <c r="I93" i="1"/>
  <c r="I90" i="1" s="1"/>
  <c r="H93" i="1"/>
  <c r="G93" i="1"/>
  <c r="J92" i="1"/>
  <c r="I92" i="1"/>
  <c r="H92" i="1"/>
  <c r="G92" i="1"/>
  <c r="K92" i="1" s="1"/>
  <c r="J91" i="1"/>
  <c r="I91" i="1"/>
  <c r="H91" i="1"/>
  <c r="G91" i="1"/>
  <c r="K91" i="1" s="1"/>
  <c r="G90" i="1"/>
  <c r="F90" i="1"/>
  <c r="E90" i="1"/>
  <c r="D90" i="1"/>
  <c r="C90" i="1"/>
  <c r="B90" i="1"/>
  <c r="J89" i="1"/>
  <c r="I89" i="1"/>
  <c r="H89" i="1"/>
  <c r="G89" i="1"/>
  <c r="K89" i="1" s="1"/>
  <c r="J88" i="1"/>
  <c r="I88" i="1"/>
  <c r="H88" i="1"/>
  <c r="G88" i="1"/>
  <c r="J87" i="1"/>
  <c r="I87" i="1"/>
  <c r="H87" i="1"/>
  <c r="G87" i="1"/>
  <c r="G84" i="1" s="1"/>
  <c r="J86" i="1"/>
  <c r="I86" i="1"/>
  <c r="H86" i="1"/>
  <c r="G86" i="1"/>
  <c r="K86" i="1" s="1"/>
  <c r="J85" i="1"/>
  <c r="I85" i="1"/>
  <c r="H85" i="1"/>
  <c r="G85" i="1"/>
  <c r="K85" i="1" s="1"/>
  <c r="H84" i="1"/>
  <c r="F84" i="1"/>
  <c r="E84" i="1"/>
  <c r="D84" i="1"/>
  <c r="C84" i="1"/>
  <c r="B84" i="1"/>
  <c r="J83" i="1"/>
  <c r="I83" i="1"/>
  <c r="H83" i="1"/>
  <c r="G83" i="1"/>
  <c r="J82" i="1"/>
  <c r="I82" i="1"/>
  <c r="H82" i="1"/>
  <c r="G82" i="1"/>
  <c r="J81" i="1"/>
  <c r="I81" i="1"/>
  <c r="H81" i="1"/>
  <c r="G81" i="1"/>
  <c r="G78" i="1" s="1"/>
  <c r="J80" i="1"/>
  <c r="I80" i="1"/>
  <c r="H80" i="1"/>
  <c r="G80" i="1"/>
  <c r="K80" i="1" s="1"/>
  <c r="J79" i="1"/>
  <c r="J78" i="1" s="1"/>
  <c r="I79" i="1"/>
  <c r="H79" i="1"/>
  <c r="H78" i="1" s="1"/>
  <c r="G79" i="1"/>
  <c r="I78" i="1"/>
  <c r="F78" i="1"/>
  <c r="E78" i="1"/>
  <c r="D78" i="1"/>
  <c r="C78" i="1"/>
  <c r="B78" i="1"/>
  <c r="J77" i="1"/>
  <c r="I77" i="1"/>
  <c r="H77" i="1"/>
  <c r="G77" i="1"/>
  <c r="K77" i="1" s="1"/>
  <c r="J76" i="1"/>
  <c r="I76" i="1"/>
  <c r="H76" i="1"/>
  <c r="G76" i="1"/>
  <c r="K76" i="1" s="1"/>
  <c r="J75" i="1"/>
  <c r="I75" i="1"/>
  <c r="H75" i="1"/>
  <c r="G75" i="1"/>
  <c r="J74" i="1"/>
  <c r="J72" i="1" s="1"/>
  <c r="I74" i="1"/>
  <c r="H74" i="1"/>
  <c r="G74" i="1"/>
  <c r="J73" i="1"/>
  <c r="I73" i="1"/>
  <c r="H73" i="1"/>
  <c r="G73" i="1"/>
  <c r="G72" i="1" s="1"/>
  <c r="H72" i="1"/>
  <c r="F72" i="1"/>
  <c r="E72" i="1"/>
  <c r="D72" i="1"/>
  <c r="C72" i="1"/>
  <c r="B72" i="1"/>
  <c r="J71" i="1"/>
  <c r="I71" i="1"/>
  <c r="H71" i="1"/>
  <c r="G71" i="1"/>
  <c r="J70" i="1"/>
  <c r="I70" i="1"/>
  <c r="H70" i="1"/>
  <c r="G70" i="1"/>
  <c r="K70" i="1" s="1"/>
  <c r="J69" i="1"/>
  <c r="I69" i="1"/>
  <c r="H69" i="1"/>
  <c r="G69" i="1"/>
  <c r="K69" i="1" s="1"/>
  <c r="J68" i="1"/>
  <c r="I68" i="1"/>
  <c r="I66" i="1" s="1"/>
  <c r="H68" i="1"/>
  <c r="G68" i="1"/>
  <c r="J67" i="1"/>
  <c r="J66" i="1" s="1"/>
  <c r="I67" i="1"/>
  <c r="H67" i="1"/>
  <c r="H66" i="1" s="1"/>
  <c r="G67" i="1"/>
  <c r="G66" i="1"/>
  <c r="F66" i="1"/>
  <c r="E66" i="1"/>
  <c r="D66" i="1"/>
  <c r="C66" i="1"/>
  <c r="B66" i="1"/>
  <c r="J65" i="1"/>
  <c r="I65" i="1"/>
  <c r="H65" i="1"/>
  <c r="G65" i="1"/>
  <c r="J64" i="1"/>
  <c r="I64" i="1"/>
  <c r="H64" i="1"/>
  <c r="G64" i="1"/>
  <c r="J63" i="1"/>
  <c r="I63" i="1"/>
  <c r="H63" i="1"/>
  <c r="G63" i="1"/>
  <c r="K63" i="1" s="1"/>
  <c r="J62" i="1"/>
  <c r="I62" i="1"/>
  <c r="H62" i="1"/>
  <c r="H60" i="1" s="1"/>
  <c r="G62" i="1"/>
  <c r="K62" i="1" s="1"/>
  <c r="J61" i="1"/>
  <c r="I61" i="1"/>
  <c r="I60" i="1" s="1"/>
  <c r="H61" i="1"/>
  <c r="G61" i="1"/>
  <c r="G60" i="1" s="1"/>
  <c r="J60" i="1"/>
  <c r="F60" i="1"/>
  <c r="E60" i="1"/>
  <c r="D60" i="1"/>
  <c r="C60" i="1"/>
  <c r="B60" i="1"/>
  <c r="J59" i="1"/>
  <c r="I59" i="1"/>
  <c r="H59" i="1"/>
  <c r="G59" i="1"/>
  <c r="K59" i="1" s="1"/>
  <c r="J58" i="1"/>
  <c r="I58" i="1"/>
  <c r="H58" i="1"/>
  <c r="G58" i="1"/>
  <c r="K58" i="1" s="1"/>
  <c r="J57" i="1"/>
  <c r="I57" i="1"/>
  <c r="H57" i="1"/>
  <c r="G57" i="1"/>
  <c r="K57" i="1" s="1"/>
  <c r="J56" i="1"/>
  <c r="I56" i="1"/>
  <c r="H56" i="1"/>
  <c r="G56" i="1"/>
  <c r="G54" i="1" s="1"/>
  <c r="J55" i="1"/>
  <c r="J54" i="1" s="1"/>
  <c r="I55" i="1"/>
  <c r="H55" i="1"/>
  <c r="H54" i="1" s="1"/>
  <c r="G55" i="1"/>
  <c r="I54" i="1"/>
  <c r="F54" i="1"/>
  <c r="E54" i="1"/>
  <c r="D54" i="1"/>
  <c r="C54" i="1"/>
  <c r="B54" i="1"/>
  <c r="J53" i="1"/>
  <c r="I53" i="1"/>
  <c r="H53" i="1"/>
  <c r="G53" i="1"/>
  <c r="K53" i="1" s="1"/>
  <c r="J52" i="1"/>
  <c r="I52" i="1"/>
  <c r="H52" i="1"/>
  <c r="H48" i="1" s="1"/>
  <c r="G52" i="1"/>
  <c r="K52" i="1" s="1"/>
  <c r="J51" i="1"/>
  <c r="I51" i="1"/>
  <c r="H51" i="1"/>
  <c r="G51" i="1"/>
  <c r="K51" i="1" s="1"/>
  <c r="J50" i="1"/>
  <c r="J48" i="1" s="1"/>
  <c r="I50" i="1"/>
  <c r="H50" i="1"/>
  <c r="G50" i="1"/>
  <c r="K50" i="1" s="1"/>
  <c r="J49" i="1"/>
  <c r="I49" i="1"/>
  <c r="I48" i="1" s="1"/>
  <c r="H49" i="1"/>
  <c r="G49" i="1"/>
  <c r="F48" i="1"/>
  <c r="E48" i="1"/>
  <c r="D48" i="1"/>
  <c r="C48" i="1"/>
  <c r="B48" i="1"/>
  <c r="J47" i="1"/>
  <c r="I47" i="1"/>
  <c r="H47" i="1"/>
  <c r="G47" i="1"/>
  <c r="J46" i="1"/>
  <c r="I46" i="1"/>
  <c r="H46" i="1"/>
  <c r="G46" i="1"/>
  <c r="K46" i="1" s="1"/>
  <c r="J45" i="1"/>
  <c r="I45" i="1"/>
  <c r="H45" i="1"/>
  <c r="G45" i="1"/>
  <c r="K45" i="1" s="1"/>
  <c r="J44" i="1"/>
  <c r="I44" i="1"/>
  <c r="I42" i="1" s="1"/>
  <c r="H44" i="1"/>
  <c r="G44" i="1"/>
  <c r="K44" i="1" s="1"/>
  <c r="J43" i="1"/>
  <c r="I43" i="1"/>
  <c r="H43" i="1"/>
  <c r="H42" i="1" s="1"/>
  <c r="G43" i="1"/>
  <c r="K43" i="1" s="1"/>
  <c r="F42" i="1"/>
  <c r="E42" i="1"/>
  <c r="D42" i="1"/>
  <c r="C42" i="1"/>
  <c r="B42" i="1"/>
  <c r="J41" i="1"/>
  <c r="I41" i="1"/>
  <c r="H41" i="1"/>
  <c r="G41" i="1"/>
  <c r="K41" i="1" s="1"/>
  <c r="J40" i="1"/>
  <c r="J36" i="1" s="1"/>
  <c r="I40" i="1"/>
  <c r="H40" i="1"/>
  <c r="G40" i="1"/>
  <c r="J39" i="1"/>
  <c r="I39" i="1"/>
  <c r="H39" i="1"/>
  <c r="G39" i="1"/>
  <c r="K39" i="1" s="1"/>
  <c r="J38" i="1"/>
  <c r="I38" i="1"/>
  <c r="H38" i="1"/>
  <c r="H36" i="1" s="1"/>
  <c r="G38" i="1"/>
  <c r="K38" i="1" s="1"/>
  <c r="J37" i="1"/>
  <c r="I37" i="1"/>
  <c r="H37" i="1"/>
  <c r="G37" i="1"/>
  <c r="G36" i="1" s="1"/>
  <c r="F36" i="1"/>
  <c r="E36" i="1"/>
  <c r="D36" i="1"/>
  <c r="C36" i="1"/>
  <c r="B36" i="1"/>
  <c r="J35" i="1"/>
  <c r="I35" i="1"/>
  <c r="H35" i="1"/>
  <c r="G35" i="1"/>
  <c r="K35" i="1" s="1"/>
  <c r="J34" i="1"/>
  <c r="I34" i="1"/>
  <c r="H34" i="1"/>
  <c r="G34" i="1"/>
  <c r="J33" i="1"/>
  <c r="I33" i="1"/>
  <c r="H33" i="1"/>
  <c r="G33" i="1"/>
  <c r="J32" i="1"/>
  <c r="I32" i="1"/>
  <c r="H32" i="1"/>
  <c r="G32" i="1"/>
  <c r="G30" i="1" s="1"/>
  <c r="J31" i="1"/>
  <c r="J30" i="1" s="1"/>
  <c r="I31" i="1"/>
  <c r="H31" i="1"/>
  <c r="H30" i="1" s="1"/>
  <c r="G31" i="1"/>
  <c r="K31" i="1" s="1"/>
  <c r="I30" i="1"/>
  <c r="F30" i="1"/>
  <c r="E30" i="1"/>
  <c r="D30" i="1"/>
  <c r="C30" i="1"/>
  <c r="B30" i="1"/>
  <c r="J29" i="1"/>
  <c r="I29" i="1"/>
  <c r="H29" i="1"/>
  <c r="G29" i="1"/>
  <c r="K29" i="1" s="1"/>
  <c r="J28" i="1"/>
  <c r="I28" i="1"/>
  <c r="H28" i="1"/>
  <c r="G28" i="1"/>
  <c r="K28" i="1" s="1"/>
  <c r="J27" i="1"/>
  <c r="I27" i="1"/>
  <c r="H27" i="1"/>
  <c r="G27" i="1"/>
  <c r="J26" i="1"/>
  <c r="J24" i="1" s="1"/>
  <c r="I26" i="1"/>
  <c r="H26" i="1"/>
  <c r="G26" i="1"/>
  <c r="J25" i="1"/>
  <c r="I25" i="1"/>
  <c r="H25" i="1"/>
  <c r="G25" i="1"/>
  <c r="G24" i="1" s="1"/>
  <c r="H24" i="1"/>
  <c r="F24" i="1"/>
  <c r="E24" i="1"/>
  <c r="D24" i="1"/>
  <c r="C24" i="1"/>
  <c r="B24" i="1"/>
  <c r="J23" i="1"/>
  <c r="I23" i="1"/>
  <c r="H23" i="1"/>
  <c r="G23" i="1"/>
  <c r="J22" i="1"/>
  <c r="I22" i="1"/>
  <c r="H22" i="1"/>
  <c r="G22" i="1"/>
  <c r="K22" i="1" s="1"/>
  <c r="J21" i="1"/>
  <c r="I21" i="1"/>
  <c r="H21" i="1"/>
  <c r="G21" i="1"/>
  <c r="K21" i="1" s="1"/>
  <c r="J20" i="1"/>
  <c r="I20" i="1"/>
  <c r="I18" i="1" s="1"/>
  <c r="H20" i="1"/>
  <c r="G20" i="1"/>
  <c r="J19" i="1"/>
  <c r="J18" i="1" s="1"/>
  <c r="I19" i="1"/>
  <c r="H19" i="1"/>
  <c r="H18" i="1" s="1"/>
  <c r="G19" i="1"/>
  <c r="G18" i="1"/>
  <c r="F18" i="1"/>
  <c r="E18" i="1"/>
  <c r="D18" i="1"/>
  <c r="C18" i="1"/>
  <c r="B18" i="1"/>
  <c r="J17" i="1"/>
  <c r="I17" i="1"/>
  <c r="H17" i="1"/>
  <c r="G17" i="1"/>
  <c r="J16" i="1"/>
  <c r="I16" i="1"/>
  <c r="H16" i="1"/>
  <c r="G16" i="1"/>
  <c r="J15" i="1"/>
  <c r="I15" i="1"/>
  <c r="H15" i="1"/>
  <c r="G15" i="1"/>
  <c r="K15" i="1" s="1"/>
  <c r="J14" i="1"/>
  <c r="I14" i="1"/>
  <c r="H14" i="1"/>
  <c r="H12" i="1" s="1"/>
  <c r="G14" i="1"/>
  <c r="K14" i="1" s="1"/>
  <c r="J13" i="1"/>
  <c r="I13" i="1"/>
  <c r="I12" i="1" s="1"/>
  <c r="H13" i="1"/>
  <c r="G13" i="1"/>
  <c r="G12" i="1" s="1"/>
  <c r="J12" i="1"/>
  <c r="F12" i="1"/>
  <c r="E12" i="1"/>
  <c r="D12" i="1"/>
  <c r="C12" i="1"/>
  <c r="B12" i="1"/>
  <c r="J11" i="1"/>
  <c r="I11" i="1"/>
  <c r="H11" i="1"/>
  <c r="G11" i="1"/>
  <c r="G425" i="1" s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I6" i="1"/>
  <c r="F6" i="1"/>
  <c r="E6" i="1"/>
  <c r="D6" i="1"/>
  <c r="C6" i="1"/>
  <c r="B6" i="1"/>
  <c r="K90" i="1" l="1"/>
  <c r="H421" i="1"/>
  <c r="H6" i="1"/>
  <c r="K20" i="1"/>
  <c r="K34" i="1"/>
  <c r="I36" i="1"/>
  <c r="K37" i="1"/>
  <c r="G42" i="1"/>
  <c r="K67" i="1"/>
  <c r="K68" i="1"/>
  <c r="K74" i="1"/>
  <c r="K75" i="1"/>
  <c r="K82" i="1"/>
  <c r="K98" i="1"/>
  <c r="K99" i="1"/>
  <c r="K118" i="1"/>
  <c r="K157" i="1"/>
  <c r="K167" i="1"/>
  <c r="K181" i="1"/>
  <c r="K87" i="1"/>
  <c r="K84" i="1" s="1"/>
  <c r="K129" i="1"/>
  <c r="I424" i="1"/>
  <c r="K19" i="1"/>
  <c r="K18" i="1" s="1"/>
  <c r="K26" i="1"/>
  <c r="K27" i="1"/>
  <c r="K33" i="1"/>
  <c r="G422" i="1"/>
  <c r="G6" i="1"/>
  <c r="K8" i="1"/>
  <c r="J423" i="1"/>
  <c r="K16" i="1"/>
  <c r="K17" i="1"/>
  <c r="K23" i="1"/>
  <c r="I24" i="1"/>
  <c r="J42" i="1"/>
  <c r="G48" i="1"/>
  <c r="K49" i="1"/>
  <c r="K48" i="1" s="1"/>
  <c r="K55" i="1"/>
  <c r="K56" i="1"/>
  <c r="K64" i="1"/>
  <c r="K65" i="1"/>
  <c r="K71" i="1"/>
  <c r="I72" i="1"/>
  <c r="J84" i="1"/>
  <c r="K109" i="1"/>
  <c r="K112" i="1"/>
  <c r="K119" i="1"/>
  <c r="K114" i="1" s="1"/>
  <c r="J126" i="1"/>
  <c r="K135" i="1"/>
  <c r="K132" i="1" s="1"/>
  <c r="K140" i="1"/>
  <c r="K138" i="1" s="1"/>
  <c r="K142" i="1"/>
  <c r="K143" i="1"/>
  <c r="J168" i="1"/>
  <c r="K176" i="1"/>
  <c r="K177" i="1"/>
  <c r="G174" i="1"/>
  <c r="K185" i="1"/>
  <c r="K288" i="1"/>
  <c r="H425" i="1"/>
  <c r="K25" i="1"/>
  <c r="K24" i="1" s="1"/>
  <c r="K32" i="1"/>
  <c r="K30" i="1" s="1"/>
  <c r="K40" i="1"/>
  <c r="K47" i="1"/>
  <c r="K42" i="1" s="1"/>
  <c r="K73" i="1"/>
  <c r="K72" i="1" s="1"/>
  <c r="K81" i="1"/>
  <c r="K88" i="1"/>
  <c r="K97" i="1"/>
  <c r="K130" i="1"/>
  <c r="K146" i="1"/>
  <c r="K144" i="1" s="1"/>
  <c r="K166" i="1"/>
  <c r="K162" i="1" s="1"/>
  <c r="K238" i="1"/>
  <c r="K234" i="1" s="1"/>
  <c r="K260" i="1"/>
  <c r="K258" i="1" s="1"/>
  <c r="K292" i="1"/>
  <c r="I422" i="1"/>
  <c r="H423" i="1"/>
  <c r="J425" i="1"/>
  <c r="K61" i="1"/>
  <c r="K83" i="1"/>
  <c r="K93" i="1"/>
  <c r="K105" i="1"/>
  <c r="K110" i="1"/>
  <c r="K111" i="1"/>
  <c r="G120" i="1"/>
  <c r="K121" i="1"/>
  <c r="K120" i="1" s="1"/>
  <c r="K131" i="1"/>
  <c r="K141" i="1"/>
  <c r="K153" i="1"/>
  <c r="K158" i="1"/>
  <c r="K159" i="1"/>
  <c r="G168" i="1"/>
  <c r="K169" i="1"/>
  <c r="I180" i="1"/>
  <c r="J186" i="1"/>
  <c r="K212" i="1"/>
  <c r="K210" i="1" s="1"/>
  <c r="K219" i="1"/>
  <c r="K226" i="1"/>
  <c r="K248" i="1"/>
  <c r="K246" i="1" s="1"/>
  <c r="K257" i="1"/>
  <c r="K310" i="1"/>
  <c r="K306" i="1" s="1"/>
  <c r="K357" i="1"/>
  <c r="K354" i="1" s="1"/>
  <c r="K364" i="1"/>
  <c r="K360" i="1" s="1"/>
  <c r="J421" i="1"/>
  <c r="G424" i="1"/>
  <c r="K10" i="1"/>
  <c r="K13" i="1"/>
  <c r="K12" i="1" s="1"/>
  <c r="G421" i="1"/>
  <c r="K7" i="1"/>
  <c r="J422" i="1"/>
  <c r="I423" i="1"/>
  <c r="H424" i="1"/>
  <c r="K11" i="1"/>
  <c r="K79" i="1"/>
  <c r="J90" i="1"/>
  <c r="K100" i="1"/>
  <c r="I108" i="1"/>
  <c r="K127" i="1"/>
  <c r="K126" i="1" s="1"/>
  <c r="J138" i="1"/>
  <c r="K148" i="1"/>
  <c r="I156" i="1"/>
  <c r="K175" i="1"/>
  <c r="K187" i="1"/>
  <c r="K186" i="1" s="1"/>
  <c r="G192" i="1"/>
  <c r="K193" i="1"/>
  <c r="K192" i="1" s="1"/>
  <c r="K199" i="1"/>
  <c r="K200" i="1"/>
  <c r="K208" i="1"/>
  <c r="K209" i="1"/>
  <c r="K215" i="1"/>
  <c r="I216" i="1"/>
  <c r="J234" i="1"/>
  <c r="K241" i="1"/>
  <c r="K243" i="1"/>
  <c r="K244" i="1"/>
  <c r="K295" i="1"/>
  <c r="K296" i="1"/>
  <c r="K303" i="1"/>
  <c r="K305" i="1"/>
  <c r="I306" i="1"/>
  <c r="G312" i="1"/>
  <c r="K319" i="1"/>
  <c r="K322" i="1"/>
  <c r="E420" i="1"/>
  <c r="K412" i="1"/>
  <c r="K408" i="1" s="1"/>
  <c r="J6" i="1"/>
  <c r="I421" i="1"/>
  <c r="H422" i="1"/>
  <c r="G423" i="1"/>
  <c r="K9" i="1"/>
  <c r="J424" i="1"/>
  <c r="I425" i="1"/>
  <c r="I84" i="1"/>
  <c r="K103" i="1"/>
  <c r="J114" i="1"/>
  <c r="K124" i="1"/>
  <c r="I132" i="1"/>
  <c r="K151" i="1"/>
  <c r="J162" i="1"/>
  <c r="K172" i="1"/>
  <c r="K179" i="1"/>
  <c r="K182" i="1"/>
  <c r="K191" i="1"/>
  <c r="I192" i="1"/>
  <c r="J210" i="1"/>
  <c r="G216" i="1"/>
  <c r="K217" i="1"/>
  <c r="K216" i="1" s="1"/>
  <c r="K223" i="1"/>
  <c r="K224" i="1"/>
  <c r="K232" i="1"/>
  <c r="K261" i="1"/>
  <c r="K285" i="1"/>
  <c r="K286" i="1"/>
  <c r="K293" i="1"/>
  <c r="K205" i="1"/>
  <c r="K229" i="1"/>
  <c r="K228" i="1" s="1"/>
  <c r="J246" i="1"/>
  <c r="K256" i="1"/>
  <c r="K272" i="1"/>
  <c r="K270" i="1" s="1"/>
  <c r="K283" i="1"/>
  <c r="J294" i="1"/>
  <c r="K304" i="1"/>
  <c r="K320" i="1"/>
  <c r="K331" i="1"/>
  <c r="K338" i="1"/>
  <c r="K336" i="1" s="1"/>
  <c r="K345" i="1"/>
  <c r="K352" i="1"/>
  <c r="K379" i="1"/>
  <c r="K381" i="1"/>
  <c r="K386" i="1"/>
  <c r="K384" i="1" s="1"/>
  <c r="K393" i="1"/>
  <c r="K400" i="1"/>
  <c r="C420" i="1"/>
  <c r="K242" i="1"/>
  <c r="G252" i="1"/>
  <c r="K253" i="1"/>
  <c r="K263" i="1"/>
  <c r="K273" i="1"/>
  <c r="H282" i="1"/>
  <c r="K290" i="1"/>
  <c r="G300" i="1"/>
  <c r="K301" i="1"/>
  <c r="K300" i="1" s="1"/>
  <c r="K311" i="1"/>
  <c r="K321" i="1"/>
  <c r="K334" i="1"/>
  <c r="K335" i="1"/>
  <c r="K341" i="1"/>
  <c r="J360" i="1"/>
  <c r="G366" i="1"/>
  <c r="K367" i="1"/>
  <c r="K366" i="1" s="1"/>
  <c r="K373" i="1"/>
  <c r="K372" i="1" s="1"/>
  <c r="K382" i="1"/>
  <c r="K389" i="1"/>
  <c r="J408" i="1"/>
  <c r="G414" i="1"/>
  <c r="K415" i="1"/>
  <c r="K414" i="1" s="1"/>
  <c r="K239" i="1"/>
  <c r="K249" i="1"/>
  <c r="H258" i="1"/>
  <c r="K266" i="1"/>
  <c r="K264" i="1" s="1"/>
  <c r="G276" i="1"/>
  <c r="K277" i="1"/>
  <c r="K276" i="1" s="1"/>
  <c r="K287" i="1"/>
  <c r="K297" i="1"/>
  <c r="H306" i="1"/>
  <c r="K314" i="1"/>
  <c r="K312" i="1" s="1"/>
  <c r="G324" i="1"/>
  <c r="K325" i="1"/>
  <c r="K324" i="1" s="1"/>
  <c r="J336" i="1"/>
  <c r="G342" i="1"/>
  <c r="K343" i="1"/>
  <c r="K349" i="1"/>
  <c r="K348" i="1" s="1"/>
  <c r="K358" i="1"/>
  <c r="K359" i="1"/>
  <c r="K365" i="1"/>
  <c r="J384" i="1"/>
  <c r="G390" i="1"/>
  <c r="K391" i="1"/>
  <c r="K390" i="1" s="1"/>
  <c r="K397" i="1"/>
  <c r="K406" i="1"/>
  <c r="K402" i="1" s="1"/>
  <c r="K407" i="1"/>
  <c r="K413" i="1"/>
  <c r="G402" i="1"/>
  <c r="G348" i="1"/>
  <c r="G372" i="1"/>
  <c r="G396" i="1"/>
  <c r="D8" i="3"/>
  <c r="C8" i="3"/>
  <c r="H7" i="3"/>
  <c r="G7" i="3"/>
  <c r="H6" i="3"/>
  <c r="G6" i="3"/>
  <c r="G5" i="3"/>
  <c r="F5" i="3"/>
  <c r="H5" i="3" s="1"/>
  <c r="K156" i="1" l="1"/>
  <c r="K330" i="1"/>
  <c r="K425" i="1"/>
  <c r="K421" i="1"/>
  <c r="K6" i="1"/>
  <c r="K96" i="1"/>
  <c r="K108" i="1"/>
  <c r="K422" i="1"/>
  <c r="K180" i="1"/>
  <c r="H420" i="1"/>
  <c r="K222" i="1"/>
  <c r="K252" i="1"/>
  <c r="K378" i="1"/>
  <c r="K282" i="1"/>
  <c r="I420" i="1"/>
  <c r="K240" i="1"/>
  <c r="K396" i="1"/>
  <c r="K342" i="1"/>
  <c r="K204" i="1"/>
  <c r="K150" i="1"/>
  <c r="K102" i="1"/>
  <c r="K423" i="1"/>
  <c r="K294" i="1"/>
  <c r="G420" i="1"/>
  <c r="J420" i="1"/>
  <c r="K60" i="1"/>
  <c r="K36" i="1"/>
  <c r="K318" i="1"/>
  <c r="K198" i="1"/>
  <c r="K174" i="1"/>
  <c r="K78" i="1"/>
  <c r="K424" i="1"/>
  <c r="K168" i="1"/>
  <c r="K54" i="1"/>
  <c r="K66" i="1"/>
  <c r="H8" i="3"/>
  <c r="G8" i="3"/>
  <c r="F8" i="3"/>
  <c r="K420" i="1" l="1"/>
  <c r="C13" i="4"/>
  <c r="B13" i="4"/>
  <c r="C7" i="4"/>
  <c r="B7" i="4"/>
  <c r="B5" i="4" s="1"/>
  <c r="G9" i="5"/>
  <c r="F9" i="5"/>
  <c r="G8" i="5"/>
  <c r="F8" i="5"/>
  <c r="G7" i="5"/>
  <c r="F7" i="5"/>
  <c r="G6" i="5"/>
  <c r="G5" i="5" s="1"/>
  <c r="K5" i="5" s="1"/>
  <c r="M5" i="5" s="1"/>
  <c r="F6" i="5"/>
  <c r="E5" i="5"/>
  <c r="D5" i="5"/>
  <c r="C5" i="5"/>
  <c r="B5" i="5"/>
  <c r="C5" i="4" l="1"/>
  <c r="I5" i="5"/>
  <c r="F5" i="5"/>
  <c r="P5" i="5"/>
</calcChain>
</file>

<file path=xl/sharedStrings.xml><?xml version="1.0" encoding="utf-8"?>
<sst xmlns="http://schemas.openxmlformats.org/spreadsheetml/2006/main" count="576" uniqueCount="117">
  <si>
    <t>Вид МП</t>
  </si>
  <si>
    <t xml:space="preserve">Утверждено на 2018 г. </t>
  </si>
  <si>
    <t>Корректировка</t>
  </si>
  <si>
    <t>Утверждено с учетом корректировки</t>
  </si>
  <si>
    <t>ЗС</t>
  </si>
  <si>
    <t>руб.</t>
  </si>
  <si>
    <t>Стационарозамещение (МУН)</t>
  </si>
  <si>
    <t>1 квартал</t>
  </si>
  <si>
    <t>2 квартал</t>
  </si>
  <si>
    <t>3 квартал</t>
  </si>
  <si>
    <t>4 квартал</t>
  </si>
  <si>
    <r>
      <t>Приложение 2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17 от 10.08.2018 г.</t>
    </r>
  </si>
  <si>
    <t>Утвердить  с учетом корректировки</t>
  </si>
  <si>
    <t>1 квартал 2018 г.</t>
  </si>
  <si>
    <t>2 квартал 2018 г.</t>
  </si>
  <si>
    <t>ВТБ МС</t>
  </si>
  <si>
    <t>ИНГОССТРАХ-М</t>
  </si>
  <si>
    <t>МАКС-М</t>
  </si>
  <si>
    <t>РГС - МЕДИЦИНА</t>
  </si>
  <si>
    <t>СОГАЗ-МЕД</t>
  </si>
  <si>
    <t>3 квартал 2018 г.</t>
  </si>
  <si>
    <t>4 квартал 2018 г.</t>
  </si>
  <si>
    <r>
      <t>Приложение 2.1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17 от 10.08.2018 г.</t>
    </r>
  </si>
  <si>
    <t>Корректировка объемов предоставления стационарозамещающей медицинской помощи (МУН) на 2018г. между кварталами для ГАУЗ "ГКБ № 3" г. Оренбурга по ходатайству МО.</t>
  </si>
  <si>
    <t>Корректировка объемов предоставления  медицинской помощи АПП (МРФ) в рамках программы ОМС на 2018 год  по ходатайствам МО</t>
  </si>
  <si>
    <t>Утверждено на 2018 год</t>
  </si>
  <si>
    <t>Утвердить с учетом корректировки</t>
  </si>
  <si>
    <t>Итого</t>
  </si>
  <si>
    <t>ГБУЗ "ОС-ИЦМР" г. Соль-Илецк</t>
  </si>
  <si>
    <t>ГАУЗ "Орский ВФД"</t>
  </si>
  <si>
    <t>ГБУЗ "ОЦМР"  г.Оренбург</t>
  </si>
  <si>
    <r>
      <t>Приложение 3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17 от 10.08.2018 г.</t>
    </r>
  </si>
  <si>
    <t>При заболеваниях (МРФ)</t>
  </si>
  <si>
    <t>Наименование МО</t>
  </si>
  <si>
    <r>
      <t>Приложение 3.1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17 от 10.08.2018 г.</t>
    </r>
  </si>
  <si>
    <t>Корректировка объемов предоставления амбулаторно – поликлинической медицинской помощи при заболеваниях (МРФ) на 2018г. для ГБУЗ "ОС-ИЦМР" г. Соль-Илецка, ГАУЗ "ОВФД" и ГБУЗ "ОЦМР" г. Оренбурга по ходатайствам МО.</t>
  </si>
  <si>
    <t>Расчет сумм доплаты за оказание специализированной медицинской помощи в условиях стационара (без учета ВМП) в результате индексации тарифа на период  I полугодия 2018г. на 4%</t>
  </si>
  <si>
    <t>рублей</t>
  </si>
  <si>
    <t>МО / СМО</t>
  </si>
  <si>
    <t>Сумма оплаченной за период медицинской помощи(база для индексации) по разделам ОПМП и в разрезе СМО</t>
  </si>
  <si>
    <t>Сумма доплаты в результате индексации по разделам ОПМП и в разрезе СМО</t>
  </si>
  <si>
    <t>МЕДРЕАБИЛИТАЦИЯ (стац) (МРФ)</t>
  </si>
  <si>
    <t>РОДЫ (МУН)</t>
  </si>
  <si>
    <t>СТАЦИОНАР (МРФ)</t>
  </si>
  <si>
    <t>СТАЦИОНАР (МУН)</t>
  </si>
  <si>
    <t>Итог</t>
  </si>
  <si>
    <t>ОРЕНБУРГ ОБЛ. КБ</t>
  </si>
  <si>
    <t>ОРЕНБУРГ ОБЛАСТНАЯ КБ  № 2</t>
  </si>
  <si>
    <t>ОРЕНБУРГ ОДКБ</t>
  </si>
  <si>
    <t>ОБЛАСТНОЙ СОЛЬ-ИЛЕЦКИЙ ЦЕНТР МЕД. РЕАБИЛИТАЦИИ</t>
  </si>
  <si>
    <t>ОРЕНБУРГ ОБЛАСТНОЙ ОНКОЛОГ. ДИСПАНСЕР</t>
  </si>
  <si>
    <t>ОРСКИЙ ОНКОЛОГИЧ.  ДИСПАНСЕР</t>
  </si>
  <si>
    <t>ОРЕНБУРГ ОБЛ. КЛИН. КОЖНО-ВЕН.  ДИСПАНСЕР</t>
  </si>
  <si>
    <t>ОРЕНБУРГ ФИЛ. НМИЦ МНТК "МИКРОХИРУРГИЯ ГЛАЗА"</t>
  </si>
  <si>
    <t>ОРЕНБУРГ ГБУЗ ГКБ №1</t>
  </si>
  <si>
    <t>ОРЕНБУРГ ГАУЗ ГКБ  №2</t>
  </si>
  <si>
    <t>ОРЕНБУРГ ГАУЗ ГКБ  №3</t>
  </si>
  <si>
    <t>ОРЕНБУРГ ГАУЗ ГКБ  №4</t>
  </si>
  <si>
    <t>ОРЕНБУРГ ГБУЗ ГКБ № 5</t>
  </si>
  <si>
    <t>ОРЕНБУРГ ГАУЗ ГКБ  №6</t>
  </si>
  <si>
    <t>ОРЕНБУРГ ИНФЕКЦИОННАЯ ОКБ</t>
  </si>
  <si>
    <t>ОРЕНБУРГ ГАУЗ ДГКБ</t>
  </si>
  <si>
    <t xml:space="preserve">ПЕРИНАТАЛЬНЫЙ ЦЕНТР Г. ОРЕНБУРГ </t>
  </si>
  <si>
    <t>ОРЕНБУРГ ГАУЗ ГКБ ИМ. ПИРОГОВА Н.И.</t>
  </si>
  <si>
    <t>ОБЛАСТНОЙ ЦЕНТР МЕДИЦИНСКОЙ РЕАБИЛИТАЦИИ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</si>
  <si>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</si>
  <si>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</si>
  <si>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</si>
  <si>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</si>
  <si>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</si>
  <si>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</si>
  <si>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</si>
  <si>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</si>
  <si>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</si>
  <si>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</si>
  <si>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</si>
  <si>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</si>
  <si>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</si>
  <si>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</si>
  <si>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</si>
  <si>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</si>
  <si>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</si>
  <si>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</si>
  <si>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</si>
  <si>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</si>
  <si>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</si>
  <si>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</si>
  <si>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</si>
  <si>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</si>
  <si>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</si>
  <si>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</si>
  <si>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</si>
  <si>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</si>
  <si>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</si>
  <si>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</si>
  <si>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</si>
  <si>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</si>
  <si>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</si>
  <si>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</si>
  <si>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</si>
  <si>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</si>
  <si>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</si>
  <si>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</si>
  <si>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</si>
  <si>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</si>
  <si>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</si>
  <si>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</si>
  <si>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</si>
  <si>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</si>
  <si>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ОРЕНБУРГ ОКБ НА СТ. ОРЕНБУРГ</t>
  </si>
  <si>
    <t>ОРСКАЯ УБ НА СТ. ОРСК</t>
  </si>
  <si>
    <t>ОРСК ГУП САНАТОРИЙ ЮЖНЫЙ УРАЛ</t>
  </si>
  <si>
    <t>ОРЕНБУРГ ФИЛИАЛ № 3 ФГБУ "426 ВГ" МО РФ</t>
  </si>
  <si>
    <t xml:space="preserve">ФКУЗ МСЧ-56 ФСИН РОССИИ </t>
  </si>
  <si>
    <t>ДУБОВАЯ РОЩА  САНАТОРИЙ</t>
  </si>
  <si>
    <t>Итого, в т.ч. по СМО:</t>
  </si>
  <si>
    <r>
      <t>Приложение 1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17 от 10.08.2018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</si>
</sst>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_₽"/>
    <numFmt numFmtId="165" formatCode="#,##0.00\ _₽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82">
    <xf numFmtId="0" fontId="0" fillId="0" borderId="0" xfId="0"/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1" fontId="6" fillId="0" borderId="0" xfId="0" applyNumberFormat="1" applyFont="1"/>
    <xf numFmtId="164" fontId="6" fillId="0" borderId="0" xfId="0" applyNumberFormat="1" applyFont="1"/>
    <xf numFmtId="0" fontId="6" fillId="0" borderId="2" xfId="0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0" fontId="8" fillId="0" borderId="0" xfId="1" applyFont="1"/>
    <xf numFmtId="0" fontId="13" fillId="0" borderId="5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1" fontId="15" fillId="0" borderId="5" xfId="0" applyNumberFormat="1" applyFont="1" applyFill="1" applyBorder="1" applyAlignment="1">
      <alignment horizontal="right" vertical="center" wrapText="1"/>
    </xf>
    <xf numFmtId="4" fontId="15" fillId="0" borderId="5" xfId="0" applyNumberFormat="1" applyFont="1" applyFill="1" applyBorder="1" applyAlignment="1">
      <alignment horizontal="right"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right" vertical="center" wrapText="1"/>
    </xf>
    <xf numFmtId="4" fontId="14" fillId="0" borderId="5" xfId="1" applyNumberFormat="1" applyFont="1" applyBorder="1" applyAlignment="1">
      <alignment horizontal="right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right" vertical="center" wrapText="1"/>
    </xf>
    <xf numFmtId="4" fontId="9" fillId="0" borderId="5" xfId="1" applyNumberFormat="1" applyFont="1" applyBorder="1" applyAlignment="1">
      <alignment horizontal="right" vertical="center" wrapText="1"/>
    </xf>
    <xf numFmtId="0" fontId="17" fillId="0" borderId="0" xfId="1" applyFont="1" applyBorder="1" applyAlignment="1">
      <alignment wrapText="1"/>
    </xf>
    <xf numFmtId="0" fontId="7" fillId="0" borderId="5" xfId="0" applyFont="1" applyBorder="1" applyAlignment="1">
      <alignment horizontal="left" vertical="center" wrapText="1"/>
    </xf>
    <xf numFmtId="3" fontId="15" fillId="0" borderId="5" xfId="0" applyNumberFormat="1" applyFont="1" applyFill="1" applyBorder="1" applyAlignment="1">
      <alignment horizontal="center" vertical="center" wrapText="1"/>
    </xf>
    <xf numFmtId="0" fontId="18" fillId="2" borderId="5" xfId="0" applyNumberFormat="1" applyFont="1" applyFill="1" applyBorder="1" applyAlignment="1">
      <alignment horizontal="left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3" fontId="19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" fillId="0" borderId="5" xfId="0" applyFont="1" applyBorder="1"/>
    <xf numFmtId="0" fontId="7" fillId="0" borderId="5" xfId="0" applyFont="1" applyBorder="1" applyAlignment="1">
      <alignment vertical="center" wrapText="1"/>
    </xf>
    <xf numFmtId="0" fontId="21" fillId="0" borderId="5" xfId="0" applyFont="1" applyBorder="1"/>
    <xf numFmtId="0" fontId="21" fillId="0" borderId="5" xfId="0" applyFont="1" applyBorder="1" applyAlignment="1">
      <alignment horizontal="center"/>
    </xf>
    <xf numFmtId="0" fontId="7" fillId="0" borderId="5" xfId="0" applyFont="1" applyBorder="1"/>
    <xf numFmtId="4" fontId="21" fillId="0" borderId="5" xfId="0" applyNumberFormat="1" applyFont="1" applyBorder="1"/>
    <xf numFmtId="4" fontId="1" fillId="0" borderId="5" xfId="0" applyNumberFormat="1" applyFont="1" applyBorder="1"/>
    <xf numFmtId="4" fontId="7" fillId="0" borderId="5" xfId="0" applyNumberFormat="1" applyFont="1" applyBorder="1"/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23" fillId="0" borderId="0" xfId="0" applyNumberFormat="1" applyFont="1" applyFill="1" applyAlignment="1">
      <alignment horizontal="left" vertical="top" wrapText="1"/>
    </xf>
    <xf numFmtId="0" fontId="24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3" fontId="25" fillId="0" borderId="5" xfId="0" applyNumberFormat="1" applyFont="1" applyFill="1" applyBorder="1" applyAlignment="1">
      <alignment horizontal="center" vertical="center" wrapText="1"/>
    </xf>
    <xf numFmtId="0" fontId="25" fillId="0" borderId="5" xfId="0" applyNumberFormat="1" applyFont="1" applyFill="1" applyBorder="1" applyAlignment="1">
      <alignment horizontal="left" vertical="top" wrapText="1"/>
    </xf>
    <xf numFmtId="3" fontId="25" fillId="0" borderId="5" xfId="0" applyNumberFormat="1" applyFont="1" applyFill="1" applyBorder="1" applyAlignment="1">
      <alignment horizontal="right" vertical="top" wrapText="1"/>
    </xf>
    <xf numFmtId="0" fontId="26" fillId="0" borderId="5" xfId="0" applyNumberFormat="1" applyFont="1" applyFill="1" applyBorder="1" applyAlignment="1">
      <alignment horizontal="left" vertical="top" wrapText="1"/>
    </xf>
    <xf numFmtId="3" fontId="26" fillId="0" borderId="5" xfId="0" applyNumberFormat="1" applyFont="1" applyFill="1" applyBorder="1" applyAlignment="1">
      <alignment horizontal="right" vertical="top" wrapText="1"/>
    </xf>
    <xf numFmtId="3" fontId="0" fillId="0" borderId="5" xfId="0" applyNumberFormat="1" applyFont="1" applyFill="1" applyBorder="1" applyAlignment="1">
      <alignment horizontal="right" wrapText="1"/>
    </xf>
    <xf numFmtId="3" fontId="25" fillId="3" borderId="5" xfId="0" applyNumberFormat="1" applyFont="1" applyFill="1" applyBorder="1" applyAlignment="1">
      <alignment horizontal="right" vertical="top" wrapText="1"/>
    </xf>
    <xf numFmtId="3" fontId="0" fillId="3" borderId="5" xfId="0" applyNumberFormat="1" applyFont="1" applyFill="1" applyBorder="1" applyAlignment="1">
      <alignment horizontal="right" wrapText="1"/>
    </xf>
    <xf numFmtId="0" fontId="9" fillId="0" borderId="0" xfId="1" applyFont="1" applyBorder="1" applyAlignment="1">
      <alignment horizontal="right" vertical="center" wrapText="1"/>
    </xf>
    <xf numFmtId="0" fontId="22" fillId="4" borderId="2" xfId="0" applyNumberFormat="1" applyFont="1" applyFill="1" applyBorder="1" applyAlignment="1">
      <alignment horizontal="center" vertical="center" wrapText="1"/>
    </xf>
    <xf numFmtId="0" fontId="22" fillId="4" borderId="7" xfId="0" applyNumberFormat="1" applyFont="1" applyFill="1" applyBorder="1" applyAlignment="1">
      <alignment horizontal="center" vertical="center" wrapText="1"/>
    </xf>
    <xf numFmtId="0" fontId="22" fillId="4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6" fillId="0" borderId="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" fillId="0" borderId="0" xfId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3" fillId="0" borderId="0" xfId="0" applyNumberFormat="1" applyFont="1" applyFill="1" applyAlignment="1">
      <alignment horizontal="center" vertical="top" wrapText="1"/>
    </xf>
    <xf numFmtId="0" fontId="25" fillId="0" borderId="5" xfId="0" applyNumberFormat="1" applyFont="1" applyFill="1" applyBorder="1" applyAlignment="1">
      <alignment horizontal="center" vertical="center" wrapText="1"/>
    </xf>
    <xf numFmtId="3" fontId="24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tabSelected="1" view="pageBreakPreview" zoomScale="178" zoomScaleNormal="100" zoomScaleSheetLayoutView="178" workbookViewId="0">
      <selection activeCell="I33" sqref="I33"/>
    </sheetView>
  </sheetViews>
  <sheetFormatPr defaultRowHeight="15" x14ac:dyDescent="0.25"/>
  <cols>
    <col min="1" max="1" width="32.5703125" customWidth="1"/>
    <col min="2" max="2" width="22.28515625" customWidth="1"/>
    <col min="3" max="3" width="24" customWidth="1"/>
  </cols>
  <sheetData>
    <row r="1" spans="1:3" ht="45.75" customHeight="1" x14ac:dyDescent="0.25">
      <c r="A1" s="19"/>
      <c r="B1" s="58" t="s">
        <v>34</v>
      </c>
      <c r="C1" s="58"/>
    </row>
    <row r="2" spans="1:3" ht="70.5" customHeight="1" x14ac:dyDescent="0.3">
      <c r="A2" s="62" t="s">
        <v>35</v>
      </c>
      <c r="B2" s="62"/>
      <c r="C2" s="62"/>
    </row>
    <row r="3" spans="1:3" x14ac:dyDescent="0.25">
      <c r="A3" s="63"/>
      <c r="B3" s="64" t="s">
        <v>12</v>
      </c>
      <c r="C3" s="64"/>
    </row>
    <row r="4" spans="1:3" x14ac:dyDescent="0.25">
      <c r="A4" s="63"/>
      <c r="B4" s="20" t="s">
        <v>4</v>
      </c>
      <c r="C4" s="20" t="s">
        <v>5</v>
      </c>
    </row>
    <row r="5" spans="1:3" ht="15.75" x14ac:dyDescent="0.25">
      <c r="A5" s="65" t="s">
        <v>28</v>
      </c>
      <c r="B5" s="66"/>
      <c r="C5" s="67"/>
    </row>
    <row r="6" spans="1:3" ht="24.75" customHeight="1" x14ac:dyDescent="0.25">
      <c r="A6" s="38" t="s">
        <v>32</v>
      </c>
      <c r="B6" s="39">
        <v>1000</v>
      </c>
      <c r="C6" s="42">
        <v>2282113</v>
      </c>
    </row>
    <row r="7" spans="1:3" x14ac:dyDescent="0.25">
      <c r="A7" s="40" t="s">
        <v>13</v>
      </c>
      <c r="B7" s="39">
        <v>251</v>
      </c>
      <c r="C7" s="42">
        <v>209994</v>
      </c>
    </row>
    <row r="8" spans="1:3" x14ac:dyDescent="0.25">
      <c r="A8" s="37" t="s">
        <v>19</v>
      </c>
      <c r="B8" s="37">
        <v>143</v>
      </c>
      <c r="C8" s="43">
        <v>105373</v>
      </c>
    </row>
    <row r="9" spans="1:3" x14ac:dyDescent="0.25">
      <c r="A9" s="37" t="s">
        <v>15</v>
      </c>
      <c r="B9" s="37">
        <v>27</v>
      </c>
      <c r="C9" s="43">
        <v>33118</v>
      </c>
    </row>
    <row r="10" spans="1:3" x14ac:dyDescent="0.25">
      <c r="A10" s="37" t="s">
        <v>16</v>
      </c>
      <c r="B10" s="37">
        <v>15</v>
      </c>
      <c r="C10" s="43">
        <v>13548</v>
      </c>
    </row>
    <row r="11" spans="1:3" x14ac:dyDescent="0.25">
      <c r="A11" s="37" t="s">
        <v>17</v>
      </c>
      <c r="B11" s="37">
        <v>17</v>
      </c>
      <c r="C11" s="43">
        <v>13548</v>
      </c>
    </row>
    <row r="12" spans="1:3" x14ac:dyDescent="0.25">
      <c r="A12" s="37" t="s">
        <v>18</v>
      </c>
      <c r="B12" s="37">
        <v>49</v>
      </c>
      <c r="C12" s="43">
        <v>44407</v>
      </c>
    </row>
    <row r="13" spans="1:3" x14ac:dyDescent="0.25">
      <c r="A13" s="40" t="s">
        <v>14</v>
      </c>
      <c r="B13" s="39">
        <v>251</v>
      </c>
      <c r="C13" s="42">
        <v>271713</v>
      </c>
    </row>
    <row r="14" spans="1:3" x14ac:dyDescent="0.25">
      <c r="A14" s="37" t="s">
        <v>19</v>
      </c>
      <c r="B14" s="37">
        <v>143</v>
      </c>
      <c r="C14" s="43">
        <v>127953</v>
      </c>
    </row>
    <row r="15" spans="1:3" x14ac:dyDescent="0.25">
      <c r="A15" s="37" t="s">
        <v>15</v>
      </c>
      <c r="B15" s="37">
        <v>27</v>
      </c>
      <c r="C15" s="43">
        <v>40644</v>
      </c>
    </row>
    <row r="16" spans="1:3" x14ac:dyDescent="0.25">
      <c r="A16" s="37" t="s">
        <v>16</v>
      </c>
      <c r="B16" s="37">
        <v>15</v>
      </c>
      <c r="C16" s="43">
        <v>18064</v>
      </c>
    </row>
    <row r="17" spans="1:3" x14ac:dyDescent="0.25">
      <c r="A17" s="37" t="s">
        <v>17</v>
      </c>
      <c r="B17" s="37">
        <v>17</v>
      </c>
      <c r="C17" s="43">
        <v>24086</v>
      </c>
    </row>
    <row r="18" spans="1:3" x14ac:dyDescent="0.25">
      <c r="A18" s="37" t="s">
        <v>18</v>
      </c>
      <c r="B18" s="37">
        <v>49</v>
      </c>
      <c r="C18" s="43">
        <v>60966</v>
      </c>
    </row>
    <row r="19" spans="1:3" x14ac:dyDescent="0.25">
      <c r="A19" s="40" t="s">
        <v>20</v>
      </c>
      <c r="B19" s="39">
        <v>251</v>
      </c>
      <c r="C19" s="42">
        <v>900205</v>
      </c>
    </row>
    <row r="20" spans="1:3" x14ac:dyDescent="0.25">
      <c r="A20" s="37" t="s">
        <v>19</v>
      </c>
      <c r="B20" s="37">
        <v>143</v>
      </c>
      <c r="C20" s="43">
        <v>513798</v>
      </c>
    </row>
    <row r="21" spans="1:3" x14ac:dyDescent="0.25">
      <c r="A21" s="37" t="s">
        <v>15</v>
      </c>
      <c r="B21" s="37">
        <v>27</v>
      </c>
      <c r="C21" s="43">
        <v>95085</v>
      </c>
    </row>
    <row r="22" spans="1:3" x14ac:dyDescent="0.25">
      <c r="A22" s="37" t="s">
        <v>16</v>
      </c>
      <c r="B22" s="37">
        <v>15</v>
      </c>
      <c r="C22" s="43">
        <v>54334</v>
      </c>
    </row>
    <row r="23" spans="1:3" x14ac:dyDescent="0.25">
      <c r="A23" s="37" t="s">
        <v>17</v>
      </c>
      <c r="B23" s="37">
        <v>17</v>
      </c>
      <c r="C23" s="43">
        <v>62566</v>
      </c>
    </row>
    <row r="24" spans="1:3" x14ac:dyDescent="0.25">
      <c r="A24" s="37" t="s">
        <v>18</v>
      </c>
      <c r="B24" s="37">
        <v>49</v>
      </c>
      <c r="C24" s="43">
        <v>174422</v>
      </c>
    </row>
    <row r="25" spans="1:3" x14ac:dyDescent="0.25">
      <c r="A25" s="40" t="s">
        <v>21</v>
      </c>
      <c r="B25" s="39">
        <v>247</v>
      </c>
      <c r="C25" s="42">
        <v>900201</v>
      </c>
    </row>
    <row r="26" spans="1:3" x14ac:dyDescent="0.25">
      <c r="A26" s="37" t="s">
        <v>19</v>
      </c>
      <c r="B26" s="37">
        <v>142</v>
      </c>
      <c r="C26" s="43">
        <v>513796</v>
      </c>
    </row>
    <row r="27" spans="1:3" x14ac:dyDescent="0.25">
      <c r="A27" s="37" t="s">
        <v>15</v>
      </c>
      <c r="B27" s="37">
        <v>25</v>
      </c>
      <c r="C27" s="43">
        <v>95083</v>
      </c>
    </row>
    <row r="28" spans="1:3" x14ac:dyDescent="0.25">
      <c r="A28" s="37" t="s">
        <v>16</v>
      </c>
      <c r="B28" s="37">
        <v>15</v>
      </c>
      <c r="C28" s="43">
        <v>54335</v>
      </c>
    </row>
    <row r="29" spans="1:3" x14ac:dyDescent="0.25">
      <c r="A29" s="37" t="s">
        <v>17</v>
      </c>
      <c r="B29" s="37">
        <v>18</v>
      </c>
      <c r="C29" s="43">
        <v>62565</v>
      </c>
    </row>
    <row r="30" spans="1:3" x14ac:dyDescent="0.25">
      <c r="A30" s="37" t="s">
        <v>18</v>
      </c>
      <c r="B30" s="37">
        <v>47</v>
      </c>
      <c r="C30" s="43">
        <v>174422</v>
      </c>
    </row>
    <row r="31" spans="1:3" ht="15.75" x14ac:dyDescent="0.25">
      <c r="A31" s="59" t="s">
        <v>29</v>
      </c>
      <c r="B31" s="60"/>
      <c r="C31" s="61"/>
    </row>
    <row r="32" spans="1:3" ht="29.25" customHeight="1" x14ac:dyDescent="0.25">
      <c r="A32" s="38" t="s">
        <v>32</v>
      </c>
      <c r="B32" s="41">
        <v>1250</v>
      </c>
      <c r="C32" s="44">
        <v>6841663</v>
      </c>
    </row>
    <row r="33" spans="1:3" x14ac:dyDescent="0.25">
      <c r="A33" s="40" t="s">
        <v>13</v>
      </c>
      <c r="B33" s="39">
        <v>246</v>
      </c>
      <c r="C33" s="42">
        <v>1346442</v>
      </c>
    </row>
    <row r="34" spans="1:3" x14ac:dyDescent="0.25">
      <c r="A34" s="37" t="s">
        <v>19</v>
      </c>
      <c r="B34" s="37">
        <v>44</v>
      </c>
      <c r="C34" s="43">
        <v>240827</v>
      </c>
    </row>
    <row r="35" spans="1:3" x14ac:dyDescent="0.25">
      <c r="A35" s="37" t="s">
        <v>15</v>
      </c>
      <c r="B35" s="37">
        <v>121</v>
      </c>
      <c r="C35" s="43">
        <v>662273</v>
      </c>
    </row>
    <row r="36" spans="1:3" x14ac:dyDescent="0.25">
      <c r="A36" s="37" t="s">
        <v>16</v>
      </c>
      <c r="B36" s="37">
        <v>22</v>
      </c>
      <c r="C36" s="43">
        <v>120414</v>
      </c>
    </row>
    <row r="37" spans="1:3" x14ac:dyDescent="0.25">
      <c r="A37" s="37" t="s">
        <v>17</v>
      </c>
      <c r="B37" s="37">
        <v>4</v>
      </c>
      <c r="C37" s="43">
        <v>21894</v>
      </c>
    </row>
    <row r="38" spans="1:3" x14ac:dyDescent="0.25">
      <c r="A38" s="37" t="s">
        <v>18</v>
      </c>
      <c r="B38" s="37">
        <v>55</v>
      </c>
      <c r="C38" s="43">
        <v>301034</v>
      </c>
    </row>
    <row r="39" spans="1:3" x14ac:dyDescent="0.25">
      <c r="A39" s="40" t="s">
        <v>14</v>
      </c>
      <c r="B39" s="39">
        <v>351</v>
      </c>
      <c r="C39" s="42">
        <v>1921141</v>
      </c>
    </row>
    <row r="40" spans="1:3" x14ac:dyDescent="0.25">
      <c r="A40" s="37" t="s">
        <v>19</v>
      </c>
      <c r="B40" s="37">
        <v>55</v>
      </c>
      <c r="C40" s="43">
        <v>301034</v>
      </c>
    </row>
    <row r="41" spans="1:3" x14ac:dyDescent="0.25">
      <c r="A41" s="37" t="s">
        <v>15</v>
      </c>
      <c r="B41" s="37">
        <v>169</v>
      </c>
      <c r="C41" s="43">
        <v>924993</v>
      </c>
    </row>
    <row r="42" spans="1:3" x14ac:dyDescent="0.25">
      <c r="A42" s="37" t="s">
        <v>16</v>
      </c>
      <c r="B42" s="37">
        <v>23</v>
      </c>
      <c r="C42" s="43">
        <v>125887</v>
      </c>
    </row>
    <row r="43" spans="1:3" x14ac:dyDescent="0.25">
      <c r="A43" s="37" t="s">
        <v>17</v>
      </c>
      <c r="B43" s="37">
        <v>12</v>
      </c>
      <c r="C43" s="43">
        <v>65680</v>
      </c>
    </row>
    <row r="44" spans="1:3" x14ac:dyDescent="0.25">
      <c r="A44" s="37" t="s">
        <v>18</v>
      </c>
      <c r="B44" s="37">
        <v>92</v>
      </c>
      <c r="C44" s="43">
        <v>503547</v>
      </c>
    </row>
    <row r="45" spans="1:3" x14ac:dyDescent="0.25">
      <c r="A45" s="40" t="s">
        <v>20</v>
      </c>
      <c r="B45" s="39">
        <v>375</v>
      </c>
      <c r="C45" s="42">
        <v>2047361</v>
      </c>
    </row>
    <row r="46" spans="1:3" x14ac:dyDescent="0.25">
      <c r="A46" s="37" t="s">
        <v>19</v>
      </c>
      <c r="B46" s="37">
        <v>85</v>
      </c>
      <c r="C46" s="43">
        <v>465310</v>
      </c>
    </row>
    <row r="47" spans="1:3" x14ac:dyDescent="0.25">
      <c r="A47" s="37" t="s">
        <v>15</v>
      </c>
      <c r="B47" s="37">
        <v>175</v>
      </c>
      <c r="C47" s="43">
        <v>953675</v>
      </c>
    </row>
    <row r="48" spans="1:3" x14ac:dyDescent="0.25">
      <c r="A48" s="37" t="s">
        <v>16</v>
      </c>
      <c r="B48" s="37">
        <v>25</v>
      </c>
      <c r="C48" s="43">
        <v>128239</v>
      </c>
    </row>
    <row r="49" spans="1:3" x14ac:dyDescent="0.25">
      <c r="A49" s="37" t="s">
        <v>17</v>
      </c>
      <c r="B49" s="37">
        <v>20</v>
      </c>
      <c r="C49" s="43">
        <v>116826</v>
      </c>
    </row>
    <row r="50" spans="1:3" x14ac:dyDescent="0.25">
      <c r="A50" s="37" t="s">
        <v>18</v>
      </c>
      <c r="B50" s="37">
        <v>70</v>
      </c>
      <c r="C50" s="43">
        <v>383311</v>
      </c>
    </row>
    <row r="51" spans="1:3" x14ac:dyDescent="0.25">
      <c r="A51" s="40" t="s">
        <v>21</v>
      </c>
      <c r="B51" s="39">
        <v>278</v>
      </c>
      <c r="C51" s="42">
        <v>1526719</v>
      </c>
    </row>
    <row r="52" spans="1:3" x14ac:dyDescent="0.25">
      <c r="A52" s="37" t="s">
        <v>19</v>
      </c>
      <c r="B52" s="37">
        <v>45</v>
      </c>
      <c r="C52" s="43">
        <v>253215</v>
      </c>
    </row>
    <row r="53" spans="1:3" x14ac:dyDescent="0.25">
      <c r="A53" s="37" t="s">
        <v>15</v>
      </c>
      <c r="B53" s="37">
        <v>137</v>
      </c>
      <c r="C53" s="43">
        <v>745461</v>
      </c>
    </row>
    <row r="54" spans="1:3" x14ac:dyDescent="0.25">
      <c r="A54" s="37" t="s">
        <v>16</v>
      </c>
      <c r="B54" s="37">
        <v>27</v>
      </c>
      <c r="C54" s="43">
        <v>145868</v>
      </c>
    </row>
    <row r="55" spans="1:3" x14ac:dyDescent="0.25">
      <c r="A55" s="37" t="s">
        <v>17</v>
      </c>
      <c r="B55" s="37">
        <v>5</v>
      </c>
      <c r="C55" s="43">
        <v>35801</v>
      </c>
    </row>
    <row r="56" spans="1:3" x14ac:dyDescent="0.25">
      <c r="A56" s="37" t="s">
        <v>18</v>
      </c>
      <c r="B56" s="37">
        <v>64</v>
      </c>
      <c r="C56" s="43">
        <v>346374</v>
      </c>
    </row>
    <row r="57" spans="1:3" ht="15.75" x14ac:dyDescent="0.25">
      <c r="A57" s="59" t="s">
        <v>30</v>
      </c>
      <c r="B57" s="60"/>
      <c r="C57" s="61"/>
    </row>
    <row r="58" spans="1:3" ht="15.75" x14ac:dyDescent="0.25">
      <c r="A58" s="38" t="s">
        <v>32</v>
      </c>
      <c r="B58" s="41">
        <v>2176</v>
      </c>
      <c r="C58" s="44">
        <v>12489224</v>
      </c>
    </row>
    <row r="59" spans="1:3" x14ac:dyDescent="0.25">
      <c r="A59" s="40" t="s">
        <v>13</v>
      </c>
      <c r="B59" s="39">
        <v>499</v>
      </c>
      <c r="C59" s="42">
        <v>2872000</v>
      </c>
    </row>
    <row r="60" spans="1:3" x14ac:dyDescent="0.25">
      <c r="A60" s="37" t="s">
        <v>19</v>
      </c>
      <c r="B60" s="37">
        <v>247</v>
      </c>
      <c r="C60" s="43">
        <v>1418366</v>
      </c>
    </row>
    <row r="61" spans="1:3" x14ac:dyDescent="0.25">
      <c r="A61" s="37" t="s">
        <v>15</v>
      </c>
      <c r="B61" s="37">
        <v>75</v>
      </c>
      <c r="C61" s="43">
        <v>431870</v>
      </c>
    </row>
    <row r="62" spans="1:3" x14ac:dyDescent="0.25">
      <c r="A62" s="37" t="s">
        <v>16</v>
      </c>
      <c r="B62" s="37">
        <v>63</v>
      </c>
      <c r="C62" s="43">
        <v>362765</v>
      </c>
    </row>
    <row r="63" spans="1:3" x14ac:dyDescent="0.25">
      <c r="A63" s="37" t="s">
        <v>17</v>
      </c>
      <c r="B63" s="37">
        <v>18</v>
      </c>
      <c r="C63" s="43">
        <v>105515</v>
      </c>
    </row>
    <row r="64" spans="1:3" x14ac:dyDescent="0.25">
      <c r="A64" s="37" t="s">
        <v>18</v>
      </c>
      <c r="B64" s="37">
        <v>96</v>
      </c>
      <c r="C64" s="43">
        <v>553484</v>
      </c>
    </row>
    <row r="65" spans="1:3" x14ac:dyDescent="0.25">
      <c r="A65" s="40" t="s">
        <v>14</v>
      </c>
      <c r="B65" s="39">
        <v>579</v>
      </c>
      <c r="C65" s="42">
        <v>3318957</v>
      </c>
    </row>
    <row r="66" spans="1:3" x14ac:dyDescent="0.25">
      <c r="A66" s="37" t="s">
        <v>19</v>
      </c>
      <c r="B66" s="37">
        <v>326</v>
      </c>
      <c r="C66" s="43">
        <v>1872954</v>
      </c>
    </row>
    <row r="67" spans="1:3" x14ac:dyDescent="0.25">
      <c r="A67" s="37" t="s">
        <v>15</v>
      </c>
      <c r="B67" s="37">
        <v>96</v>
      </c>
      <c r="C67" s="43">
        <v>550443</v>
      </c>
    </row>
    <row r="68" spans="1:3" x14ac:dyDescent="0.25">
      <c r="A68" s="37" t="s">
        <v>16</v>
      </c>
      <c r="B68" s="37">
        <v>48</v>
      </c>
      <c r="C68" s="43">
        <v>269763</v>
      </c>
    </row>
    <row r="69" spans="1:3" x14ac:dyDescent="0.25">
      <c r="A69" s="37" t="s">
        <v>17</v>
      </c>
      <c r="B69" s="37">
        <v>10</v>
      </c>
      <c r="C69" s="43">
        <v>59013</v>
      </c>
    </row>
    <row r="70" spans="1:3" x14ac:dyDescent="0.25">
      <c r="A70" s="37" t="s">
        <v>18</v>
      </c>
      <c r="B70" s="37">
        <v>99</v>
      </c>
      <c r="C70" s="43">
        <v>566784</v>
      </c>
    </row>
    <row r="71" spans="1:3" x14ac:dyDescent="0.25">
      <c r="A71" s="40" t="s">
        <v>20</v>
      </c>
      <c r="B71" s="39">
        <v>547</v>
      </c>
      <c r="C71" s="42">
        <v>3149134</v>
      </c>
    </row>
    <row r="72" spans="1:3" x14ac:dyDescent="0.25">
      <c r="A72" s="37" t="s">
        <v>19</v>
      </c>
      <c r="B72" s="37">
        <v>271</v>
      </c>
      <c r="C72" s="43">
        <v>1555231</v>
      </c>
    </row>
    <row r="73" spans="1:3" x14ac:dyDescent="0.25">
      <c r="A73" s="37" t="s">
        <v>15</v>
      </c>
      <c r="B73" s="37">
        <v>82</v>
      </c>
      <c r="C73" s="43">
        <v>473543</v>
      </c>
    </row>
    <row r="74" spans="1:3" x14ac:dyDescent="0.25">
      <c r="A74" s="37" t="s">
        <v>16</v>
      </c>
      <c r="B74" s="37">
        <v>69</v>
      </c>
      <c r="C74" s="43">
        <v>397770</v>
      </c>
    </row>
    <row r="75" spans="1:3" x14ac:dyDescent="0.25">
      <c r="A75" s="37" t="s">
        <v>17</v>
      </c>
      <c r="B75" s="37">
        <v>20</v>
      </c>
      <c r="C75" s="43">
        <v>115697</v>
      </c>
    </row>
    <row r="76" spans="1:3" x14ac:dyDescent="0.25">
      <c r="A76" s="37" t="s">
        <v>18</v>
      </c>
      <c r="B76" s="37">
        <v>105</v>
      </c>
      <c r="C76" s="43">
        <v>606893</v>
      </c>
    </row>
    <row r="77" spans="1:3" x14ac:dyDescent="0.25">
      <c r="A77" s="40" t="s">
        <v>21</v>
      </c>
      <c r="B77" s="39">
        <v>551</v>
      </c>
      <c r="C77" s="42">
        <v>3149133</v>
      </c>
    </row>
    <row r="78" spans="1:3" x14ac:dyDescent="0.25">
      <c r="A78" s="37" t="s">
        <v>19</v>
      </c>
      <c r="B78" s="37">
        <v>271</v>
      </c>
      <c r="C78" s="43">
        <v>1555231</v>
      </c>
    </row>
    <row r="79" spans="1:3" x14ac:dyDescent="0.25">
      <c r="A79" s="37" t="s">
        <v>15</v>
      </c>
      <c r="B79" s="37">
        <v>83</v>
      </c>
      <c r="C79" s="43">
        <v>473544</v>
      </c>
    </row>
    <row r="80" spans="1:3" x14ac:dyDescent="0.25">
      <c r="A80" s="37" t="s">
        <v>16</v>
      </c>
      <c r="B80" s="37">
        <v>70</v>
      </c>
      <c r="C80" s="43">
        <v>397771</v>
      </c>
    </row>
    <row r="81" spans="1:3" x14ac:dyDescent="0.25">
      <c r="A81" s="37" t="s">
        <v>17</v>
      </c>
      <c r="B81" s="37">
        <v>21</v>
      </c>
      <c r="C81" s="43">
        <v>115697</v>
      </c>
    </row>
    <row r="82" spans="1:3" x14ac:dyDescent="0.25">
      <c r="A82" s="37" t="s">
        <v>18</v>
      </c>
      <c r="B82" s="37">
        <v>106</v>
      </c>
      <c r="C82" s="43">
        <v>606890</v>
      </c>
    </row>
  </sheetData>
  <mergeCells count="7">
    <mergeCell ref="B1:C1"/>
    <mergeCell ref="A31:C31"/>
    <mergeCell ref="A57:C57"/>
    <mergeCell ref="A2:C2"/>
    <mergeCell ref="A3:A4"/>
    <mergeCell ref="B3:C3"/>
    <mergeCell ref="A5:C5"/>
  </mergeCells>
  <pageMargins left="0.7" right="0.7" top="0.75" bottom="0.75" header="0.3" footer="0.3"/>
  <pageSetup paperSize="9" scale="79" orientation="portrait" verticalDpi="0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="172" zoomScaleNormal="100" zoomScaleSheetLayoutView="172" workbookViewId="0">
      <selection activeCell="E10" sqref="E10"/>
    </sheetView>
  </sheetViews>
  <sheetFormatPr defaultRowHeight="15" x14ac:dyDescent="0.25"/>
  <cols>
    <col min="1" max="1" width="25.85546875" style="1" customWidth="1"/>
    <col min="2" max="2" width="22.140625" style="1" customWidth="1"/>
    <col min="3" max="3" width="9.140625" style="1"/>
    <col min="4" max="4" width="14.5703125" style="1" customWidth="1"/>
    <col min="5" max="5" width="9.140625" style="1"/>
    <col min="6" max="6" width="13.28515625" style="1" customWidth="1"/>
    <col min="7" max="7" width="9.140625" style="1"/>
    <col min="8" max="8" width="14.28515625" style="1" customWidth="1"/>
    <col min="9" max="16384" width="9.140625" style="1"/>
  </cols>
  <sheetData>
    <row r="1" spans="1:9" ht="45.75" customHeight="1" x14ac:dyDescent="0.25">
      <c r="F1" s="70" t="s">
        <v>31</v>
      </c>
      <c r="G1" s="70"/>
      <c r="H1" s="70"/>
      <c r="I1" s="30"/>
    </row>
    <row r="2" spans="1:9" ht="45.75" customHeight="1" x14ac:dyDescent="0.25">
      <c r="A2" s="71" t="s">
        <v>24</v>
      </c>
      <c r="B2" s="71"/>
      <c r="C2" s="71"/>
      <c r="D2" s="71"/>
      <c r="E2" s="71"/>
      <c r="F2" s="71"/>
      <c r="G2" s="71"/>
      <c r="H2" s="71"/>
    </row>
    <row r="3" spans="1:9" ht="33.75" customHeight="1" x14ac:dyDescent="0.25">
      <c r="A3" s="68" t="s">
        <v>33</v>
      </c>
      <c r="B3" s="69" t="s">
        <v>0</v>
      </c>
      <c r="C3" s="69" t="s">
        <v>25</v>
      </c>
      <c r="D3" s="69"/>
      <c r="E3" s="69" t="s">
        <v>2</v>
      </c>
      <c r="F3" s="69"/>
      <c r="G3" s="69" t="s">
        <v>26</v>
      </c>
      <c r="H3" s="69"/>
    </row>
    <row r="4" spans="1:9" ht="15.75" x14ac:dyDescent="0.25">
      <c r="A4" s="68"/>
      <c r="B4" s="69"/>
      <c r="C4" s="2" t="s">
        <v>4</v>
      </c>
      <c r="D4" s="2" t="s">
        <v>5</v>
      </c>
      <c r="E4" s="2" t="s">
        <v>4</v>
      </c>
      <c r="F4" s="2" t="s">
        <v>5</v>
      </c>
      <c r="G4" s="2" t="s">
        <v>4</v>
      </c>
      <c r="H4" s="2" t="s">
        <v>5</v>
      </c>
    </row>
    <row r="5" spans="1:9" ht="25.5" x14ac:dyDescent="0.25">
      <c r="A5" s="33" t="s">
        <v>28</v>
      </c>
      <c r="B5" s="36" t="s">
        <v>32</v>
      </c>
      <c r="C5" s="34">
        <v>1000</v>
      </c>
      <c r="D5" s="34">
        <v>5473000</v>
      </c>
      <c r="E5" s="35">
        <v>0</v>
      </c>
      <c r="F5" s="35">
        <f>-F6-F7</f>
        <v>-3190887</v>
      </c>
      <c r="G5" s="17">
        <f>C5+E5</f>
        <v>1000</v>
      </c>
      <c r="H5" s="17">
        <f>D5+F5</f>
        <v>2282113</v>
      </c>
    </row>
    <row r="6" spans="1:9" ht="15.75" x14ac:dyDescent="0.25">
      <c r="A6" s="33" t="s">
        <v>29</v>
      </c>
      <c r="B6" s="36" t="s">
        <v>32</v>
      </c>
      <c r="C6" s="34">
        <v>850</v>
      </c>
      <c r="D6" s="34">
        <v>4652000</v>
      </c>
      <c r="E6" s="35">
        <v>400</v>
      </c>
      <c r="F6" s="35">
        <v>2189663</v>
      </c>
      <c r="G6" s="17">
        <f t="shared" ref="G6:H7" si="0">C6+E6</f>
        <v>1250</v>
      </c>
      <c r="H6" s="17">
        <f t="shared" si="0"/>
        <v>6841663</v>
      </c>
    </row>
    <row r="7" spans="1:9" ht="15.75" x14ac:dyDescent="0.25">
      <c r="A7" s="33" t="s">
        <v>30</v>
      </c>
      <c r="B7" s="36" t="s">
        <v>32</v>
      </c>
      <c r="C7" s="34">
        <v>2000</v>
      </c>
      <c r="D7" s="34">
        <v>11488000</v>
      </c>
      <c r="E7" s="35">
        <v>176</v>
      </c>
      <c r="F7" s="35">
        <v>1001224</v>
      </c>
      <c r="G7" s="17">
        <f t="shared" si="0"/>
        <v>2176</v>
      </c>
      <c r="H7" s="17">
        <f t="shared" si="0"/>
        <v>12489224</v>
      </c>
    </row>
    <row r="8" spans="1:9" ht="15.75" x14ac:dyDescent="0.25">
      <c r="A8" s="31" t="s">
        <v>27</v>
      </c>
      <c r="B8" s="31"/>
      <c r="C8" s="32">
        <f t="shared" ref="C8:H8" si="1">SUM(C5:C7)</f>
        <v>3850</v>
      </c>
      <c r="D8" s="32">
        <f t="shared" si="1"/>
        <v>21613000</v>
      </c>
      <c r="E8" s="32">
        <v>0</v>
      </c>
      <c r="F8" s="32">
        <f t="shared" si="1"/>
        <v>0</v>
      </c>
      <c r="G8" s="32">
        <f t="shared" si="1"/>
        <v>4426</v>
      </c>
      <c r="H8" s="32">
        <f t="shared" si="1"/>
        <v>21613000</v>
      </c>
    </row>
  </sheetData>
  <mergeCells count="7">
    <mergeCell ref="A3:A4"/>
    <mergeCell ref="B3:B4"/>
    <mergeCell ref="F1:H1"/>
    <mergeCell ref="A2:H2"/>
    <mergeCell ref="C3:D3"/>
    <mergeCell ref="E3:F3"/>
    <mergeCell ref="G3:H3"/>
  </mergeCells>
  <pageMargins left="0.7" right="0.7" top="0.75" bottom="0.75" header="0.3" footer="0.3"/>
  <pageSetup paperSize="9" scale="7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18" zoomScaleNormal="100" zoomScaleSheetLayoutView="118" workbookViewId="0">
      <selection activeCell="D3" sqref="A3:XFD4"/>
    </sheetView>
  </sheetViews>
  <sheetFormatPr defaultRowHeight="15" x14ac:dyDescent="0.25"/>
  <cols>
    <col min="1" max="1" width="33.28515625" customWidth="1"/>
    <col min="2" max="2" width="19.28515625" customWidth="1"/>
    <col min="3" max="3" width="24" customWidth="1"/>
  </cols>
  <sheetData>
    <row r="1" spans="1:3" ht="57" customHeight="1" x14ac:dyDescent="0.25">
      <c r="A1" s="19"/>
      <c r="B1" s="58" t="s">
        <v>22</v>
      </c>
      <c r="C1" s="58"/>
    </row>
    <row r="2" spans="1:3" ht="57.75" customHeight="1" x14ac:dyDescent="0.25">
      <c r="A2" s="72" t="s">
        <v>23</v>
      </c>
      <c r="B2" s="72"/>
      <c r="C2" s="72"/>
    </row>
    <row r="3" spans="1:3" x14ac:dyDescent="0.25">
      <c r="A3" s="63"/>
      <c r="B3" s="64" t="s">
        <v>12</v>
      </c>
      <c r="C3" s="64"/>
    </row>
    <row r="4" spans="1:3" x14ac:dyDescent="0.25">
      <c r="A4" s="63"/>
      <c r="B4" s="20" t="s">
        <v>4</v>
      </c>
      <c r="C4" s="20" t="s">
        <v>5</v>
      </c>
    </row>
    <row r="5" spans="1:3" ht="15.75" x14ac:dyDescent="0.25">
      <c r="A5" s="21" t="s">
        <v>6</v>
      </c>
      <c r="B5" s="22">
        <f>B6+B7+B13+B19</f>
        <v>5000</v>
      </c>
      <c r="C5" s="23">
        <f>C6+C7+C13+C19</f>
        <v>48344000</v>
      </c>
    </row>
    <row r="6" spans="1:3" x14ac:dyDescent="0.25">
      <c r="A6" s="24" t="s">
        <v>13</v>
      </c>
      <c r="B6" s="25">
        <v>1250</v>
      </c>
      <c r="C6" s="26">
        <v>12086001</v>
      </c>
    </row>
    <row r="7" spans="1:3" x14ac:dyDescent="0.25">
      <c r="A7" s="24" t="s">
        <v>14</v>
      </c>
      <c r="B7" s="25">
        <f>SUM(B8:B12)</f>
        <v>1416</v>
      </c>
      <c r="C7" s="26">
        <f>SUM(C8:C12)</f>
        <v>12900726</v>
      </c>
    </row>
    <row r="8" spans="1:3" x14ac:dyDescent="0.25">
      <c r="A8" s="27" t="s">
        <v>15</v>
      </c>
      <c r="B8" s="28">
        <v>95</v>
      </c>
      <c r="C8" s="29">
        <v>952087</v>
      </c>
    </row>
    <row r="9" spans="1:3" x14ac:dyDescent="0.25">
      <c r="A9" s="27" t="s">
        <v>16</v>
      </c>
      <c r="B9" s="28">
        <v>63</v>
      </c>
      <c r="C9" s="29">
        <v>680477</v>
      </c>
    </row>
    <row r="10" spans="1:3" x14ac:dyDescent="0.25">
      <c r="A10" s="27" t="s">
        <v>17</v>
      </c>
      <c r="B10" s="28">
        <v>115</v>
      </c>
      <c r="C10" s="29">
        <v>964779</v>
      </c>
    </row>
    <row r="11" spans="1:3" x14ac:dyDescent="0.25">
      <c r="A11" s="27" t="s">
        <v>18</v>
      </c>
      <c r="B11" s="28">
        <v>212</v>
      </c>
      <c r="C11" s="29">
        <v>1945718</v>
      </c>
    </row>
    <row r="12" spans="1:3" x14ac:dyDescent="0.25">
      <c r="A12" s="27" t="s">
        <v>19</v>
      </c>
      <c r="B12" s="28">
        <v>931</v>
      </c>
      <c r="C12" s="29">
        <v>8357665</v>
      </c>
    </row>
    <row r="13" spans="1:3" x14ac:dyDescent="0.25">
      <c r="A13" s="24" t="s">
        <v>20</v>
      </c>
      <c r="B13" s="25">
        <f>SUM(B14:B18)</f>
        <v>1084</v>
      </c>
      <c r="C13" s="26">
        <f>SUM(C14:C18)</f>
        <v>11271276</v>
      </c>
    </row>
    <row r="14" spans="1:3" x14ac:dyDescent="0.25">
      <c r="A14" s="27" t="s">
        <v>15</v>
      </c>
      <c r="B14" s="28">
        <v>74</v>
      </c>
      <c r="C14" s="29">
        <v>766610</v>
      </c>
    </row>
    <row r="15" spans="1:3" x14ac:dyDescent="0.25">
      <c r="A15" s="27" t="s">
        <v>16</v>
      </c>
      <c r="B15" s="28">
        <v>67</v>
      </c>
      <c r="C15" s="29">
        <v>691709</v>
      </c>
    </row>
    <row r="16" spans="1:3" x14ac:dyDescent="0.25">
      <c r="A16" s="27" t="s">
        <v>17</v>
      </c>
      <c r="B16" s="28">
        <v>97</v>
      </c>
      <c r="C16" s="29">
        <v>1007043</v>
      </c>
    </row>
    <row r="17" spans="1:3" x14ac:dyDescent="0.25">
      <c r="A17" s="27" t="s">
        <v>18</v>
      </c>
      <c r="B17" s="28">
        <v>159</v>
      </c>
      <c r="C17" s="29">
        <v>1641089</v>
      </c>
    </row>
    <row r="18" spans="1:3" x14ac:dyDescent="0.25">
      <c r="A18" s="27" t="s">
        <v>19</v>
      </c>
      <c r="B18" s="28">
        <v>687</v>
      </c>
      <c r="C18" s="29">
        <v>7164825</v>
      </c>
    </row>
    <row r="19" spans="1:3" x14ac:dyDescent="0.25">
      <c r="A19" s="24" t="s">
        <v>21</v>
      </c>
      <c r="B19" s="25">
        <v>1250</v>
      </c>
      <c r="C19" s="26">
        <v>12085997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view="pageBreakPreview" zoomScale="112" zoomScaleNormal="100" zoomScaleSheetLayoutView="112" workbookViewId="0">
      <selection activeCell="E1" sqref="E1:G1"/>
    </sheetView>
  </sheetViews>
  <sheetFormatPr defaultRowHeight="15" x14ac:dyDescent="0.25"/>
  <cols>
    <col min="1" max="1" width="39.28515625" style="1" customWidth="1"/>
    <col min="2" max="2" width="10.85546875" style="1" customWidth="1"/>
    <col min="3" max="3" width="17.42578125" style="1" customWidth="1"/>
    <col min="4" max="4" width="11.7109375" style="1" customWidth="1"/>
    <col min="5" max="5" width="16.28515625" style="1" customWidth="1"/>
    <col min="6" max="6" width="11.85546875" style="1" customWidth="1"/>
    <col min="7" max="7" width="20" style="1" customWidth="1"/>
    <col min="8" max="8" width="9.140625" style="1"/>
    <col min="9" max="16" width="0" style="1" hidden="1" customWidth="1"/>
    <col min="17" max="16384" width="9.140625" style="1"/>
  </cols>
  <sheetData>
    <row r="1" spans="1:16" ht="50.25" customHeight="1" x14ac:dyDescent="0.25">
      <c r="E1" s="70" t="s">
        <v>11</v>
      </c>
      <c r="F1" s="70"/>
      <c r="G1" s="70"/>
    </row>
    <row r="2" spans="1:16" ht="52.5" customHeight="1" x14ac:dyDescent="0.25">
      <c r="A2" s="72" t="s">
        <v>23</v>
      </c>
      <c r="B2" s="72"/>
      <c r="C2" s="72"/>
      <c r="D2" s="72"/>
      <c r="E2" s="72"/>
      <c r="F2" s="72"/>
      <c r="G2" s="72"/>
    </row>
    <row r="3" spans="1:16" ht="15.75" x14ac:dyDescent="0.25">
      <c r="A3" s="73" t="s">
        <v>0</v>
      </c>
      <c r="B3" s="75" t="s">
        <v>1</v>
      </c>
      <c r="C3" s="76"/>
      <c r="D3" s="77" t="s">
        <v>2</v>
      </c>
      <c r="E3" s="78"/>
      <c r="F3" s="77" t="s">
        <v>3</v>
      </c>
      <c r="G3" s="78"/>
    </row>
    <row r="4" spans="1:16" s="5" customFormat="1" ht="15.75" x14ac:dyDescent="0.25">
      <c r="A4" s="74"/>
      <c r="B4" s="2" t="s">
        <v>4</v>
      </c>
      <c r="C4" s="3" t="s">
        <v>5</v>
      </c>
      <c r="D4" s="2" t="s">
        <v>4</v>
      </c>
      <c r="E4" s="3" t="s">
        <v>5</v>
      </c>
      <c r="F4" s="2" t="s">
        <v>4</v>
      </c>
      <c r="G4" s="3" t="s">
        <v>5</v>
      </c>
      <c r="H4" s="4"/>
    </row>
    <row r="5" spans="1:16" s="10" customFormat="1" ht="15.75" x14ac:dyDescent="0.25">
      <c r="A5" s="6" t="s">
        <v>6</v>
      </c>
      <c r="B5" s="7">
        <f t="shared" ref="B5:G5" si="0">SUM(B6:B9)</f>
        <v>5000</v>
      </c>
      <c r="C5" s="8">
        <f t="shared" si="0"/>
        <v>48344000</v>
      </c>
      <c r="D5" s="7">
        <f t="shared" si="0"/>
        <v>0</v>
      </c>
      <c r="E5" s="7">
        <f t="shared" si="0"/>
        <v>0</v>
      </c>
      <c r="F5" s="7">
        <f t="shared" si="0"/>
        <v>5000</v>
      </c>
      <c r="G5" s="9">
        <f t="shared" si="0"/>
        <v>48344000</v>
      </c>
      <c r="I5" s="10">
        <f>C5/B5*1000</f>
        <v>9668800</v>
      </c>
      <c r="K5" s="11" t="e">
        <f>G5/#REF!*100</f>
        <v>#REF!</v>
      </c>
      <c r="M5" s="11" t="e">
        <f>#REF!*K5/100</f>
        <v>#REF!</v>
      </c>
      <c r="P5" s="12" t="e">
        <f>C5-M5</f>
        <v>#REF!</v>
      </c>
    </row>
    <row r="6" spans="1:16" s="10" customFormat="1" ht="15.75" x14ac:dyDescent="0.25">
      <c r="A6" s="13" t="s">
        <v>7</v>
      </c>
      <c r="B6" s="14">
        <v>1250</v>
      </c>
      <c r="C6" s="15">
        <v>12086001</v>
      </c>
      <c r="D6" s="14">
        <v>0</v>
      </c>
      <c r="E6" s="16">
        <v>0</v>
      </c>
      <c r="F6" s="17">
        <f>SUM(B6+D6)</f>
        <v>1250</v>
      </c>
      <c r="G6" s="15">
        <f>SUM(C6+E6)</f>
        <v>12086001</v>
      </c>
      <c r="K6" s="11"/>
      <c r="M6" s="11"/>
      <c r="P6" s="12"/>
    </row>
    <row r="7" spans="1:16" s="10" customFormat="1" ht="15.75" x14ac:dyDescent="0.25">
      <c r="A7" s="13" t="s">
        <v>8</v>
      </c>
      <c r="B7" s="14">
        <v>1250</v>
      </c>
      <c r="C7" s="15">
        <v>12086001</v>
      </c>
      <c r="D7" s="14">
        <v>166</v>
      </c>
      <c r="E7" s="18">
        <v>814725</v>
      </c>
      <c r="F7" s="17">
        <f t="shared" ref="F7:G9" si="1">SUM(B7+D7)</f>
        <v>1416</v>
      </c>
      <c r="G7" s="15">
        <f t="shared" si="1"/>
        <v>12900726</v>
      </c>
      <c r="K7" s="11"/>
      <c r="M7" s="11"/>
      <c r="P7" s="12"/>
    </row>
    <row r="8" spans="1:16" s="10" customFormat="1" ht="15.75" x14ac:dyDescent="0.25">
      <c r="A8" s="13" t="s">
        <v>9</v>
      </c>
      <c r="B8" s="14">
        <v>1250</v>
      </c>
      <c r="C8" s="15">
        <v>12086001</v>
      </c>
      <c r="D8" s="14">
        <v>-166</v>
      </c>
      <c r="E8" s="18">
        <v>-814725</v>
      </c>
      <c r="F8" s="17">
        <f t="shared" si="1"/>
        <v>1084</v>
      </c>
      <c r="G8" s="15">
        <f t="shared" si="1"/>
        <v>11271276</v>
      </c>
      <c r="K8" s="11"/>
      <c r="M8" s="11"/>
      <c r="P8" s="12"/>
    </row>
    <row r="9" spans="1:16" s="10" customFormat="1" ht="15.75" x14ac:dyDescent="0.25">
      <c r="A9" s="13" t="s">
        <v>10</v>
      </c>
      <c r="B9" s="14">
        <v>1250</v>
      </c>
      <c r="C9" s="15">
        <v>12085997</v>
      </c>
      <c r="D9" s="14">
        <v>0</v>
      </c>
      <c r="E9" s="16">
        <v>0</v>
      </c>
      <c r="F9" s="17">
        <f t="shared" si="1"/>
        <v>1250</v>
      </c>
      <c r="G9" s="15">
        <f t="shared" si="1"/>
        <v>12085997</v>
      </c>
      <c r="K9" s="11"/>
      <c r="M9" s="11"/>
      <c r="P9" s="12"/>
    </row>
  </sheetData>
  <mergeCells count="6"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5"/>
  <sheetViews>
    <sheetView view="pageBreakPreview" zoomScale="130" zoomScaleNormal="100" zoomScaleSheetLayoutView="130" workbookViewId="0">
      <pane xSplit="1" ySplit="5" topLeftCell="B402" activePane="bottomRight" state="frozen"/>
      <selection pane="topRight" activeCell="B1" sqref="B1"/>
      <selection pane="bottomLeft" activeCell="A6" sqref="A6"/>
      <selection pane="bottomRight" activeCell="N235" sqref="N235:N236"/>
    </sheetView>
  </sheetViews>
  <sheetFormatPr defaultColWidth="9.140625" defaultRowHeight="15" outlineLevelRow="1" x14ac:dyDescent="0.25"/>
  <cols>
    <col min="1" max="1" width="34" style="45" customWidth="1"/>
    <col min="2" max="2" width="12.42578125" style="45" customWidth="1"/>
    <col min="3" max="3" width="14" style="45" customWidth="1"/>
    <col min="4" max="4" width="13.140625" style="45" customWidth="1"/>
    <col min="5" max="5" width="12.5703125" style="45" customWidth="1"/>
    <col min="6" max="6" width="14.28515625" style="45" customWidth="1"/>
    <col min="7" max="7" width="12.42578125" style="45" customWidth="1"/>
    <col min="8" max="8" width="11.28515625" style="45" customWidth="1"/>
    <col min="9" max="9" width="11.42578125" style="45" customWidth="1"/>
    <col min="10" max="10" width="12.5703125" style="45" customWidth="1"/>
    <col min="11" max="11" width="12.42578125" style="45" customWidth="1"/>
    <col min="12" max="256" width="9.140625" style="46"/>
    <col min="257" max="257" width="34" style="46" customWidth="1"/>
    <col min="258" max="258" width="12.42578125" style="46" customWidth="1"/>
    <col min="259" max="259" width="11.28515625" style="46" customWidth="1"/>
    <col min="260" max="260" width="11.42578125" style="46" customWidth="1"/>
    <col min="261" max="261" width="12.5703125" style="46" customWidth="1"/>
    <col min="262" max="263" width="12.42578125" style="46" customWidth="1"/>
    <col min="264" max="264" width="11.28515625" style="46" customWidth="1"/>
    <col min="265" max="265" width="11.42578125" style="46" customWidth="1"/>
    <col min="266" max="266" width="12.5703125" style="46" customWidth="1"/>
    <col min="267" max="267" width="12.42578125" style="46" customWidth="1"/>
    <col min="268" max="512" width="9.140625" style="46"/>
    <col min="513" max="513" width="34" style="46" customWidth="1"/>
    <col min="514" max="514" width="12.42578125" style="46" customWidth="1"/>
    <col min="515" max="515" width="11.28515625" style="46" customWidth="1"/>
    <col min="516" max="516" width="11.42578125" style="46" customWidth="1"/>
    <col min="517" max="517" width="12.5703125" style="46" customWidth="1"/>
    <col min="518" max="519" width="12.42578125" style="46" customWidth="1"/>
    <col min="520" max="520" width="11.28515625" style="46" customWidth="1"/>
    <col min="521" max="521" width="11.42578125" style="46" customWidth="1"/>
    <col min="522" max="522" width="12.5703125" style="46" customWidth="1"/>
    <col min="523" max="523" width="12.42578125" style="46" customWidth="1"/>
    <col min="524" max="768" width="9.140625" style="46"/>
    <col min="769" max="769" width="34" style="46" customWidth="1"/>
    <col min="770" max="770" width="12.42578125" style="46" customWidth="1"/>
    <col min="771" max="771" width="11.28515625" style="46" customWidth="1"/>
    <col min="772" max="772" width="11.42578125" style="46" customWidth="1"/>
    <col min="773" max="773" width="12.5703125" style="46" customWidth="1"/>
    <col min="774" max="775" width="12.42578125" style="46" customWidth="1"/>
    <col min="776" max="776" width="11.28515625" style="46" customWidth="1"/>
    <col min="777" max="777" width="11.42578125" style="46" customWidth="1"/>
    <col min="778" max="778" width="12.5703125" style="46" customWidth="1"/>
    <col min="779" max="779" width="12.42578125" style="46" customWidth="1"/>
    <col min="780" max="1024" width="9.140625" style="46"/>
    <col min="1025" max="1025" width="34" style="46" customWidth="1"/>
    <col min="1026" max="1026" width="12.42578125" style="46" customWidth="1"/>
    <col min="1027" max="1027" width="11.28515625" style="46" customWidth="1"/>
    <col min="1028" max="1028" width="11.42578125" style="46" customWidth="1"/>
    <col min="1029" max="1029" width="12.5703125" style="46" customWidth="1"/>
    <col min="1030" max="1031" width="12.42578125" style="46" customWidth="1"/>
    <col min="1032" max="1032" width="11.28515625" style="46" customWidth="1"/>
    <col min="1033" max="1033" width="11.42578125" style="46" customWidth="1"/>
    <col min="1034" max="1034" width="12.5703125" style="46" customWidth="1"/>
    <col min="1035" max="1035" width="12.42578125" style="46" customWidth="1"/>
    <col min="1036" max="1280" width="9.140625" style="46"/>
    <col min="1281" max="1281" width="34" style="46" customWidth="1"/>
    <col min="1282" max="1282" width="12.42578125" style="46" customWidth="1"/>
    <col min="1283" max="1283" width="11.28515625" style="46" customWidth="1"/>
    <col min="1284" max="1284" width="11.42578125" style="46" customWidth="1"/>
    <col min="1285" max="1285" width="12.5703125" style="46" customWidth="1"/>
    <col min="1286" max="1287" width="12.42578125" style="46" customWidth="1"/>
    <col min="1288" max="1288" width="11.28515625" style="46" customWidth="1"/>
    <col min="1289" max="1289" width="11.42578125" style="46" customWidth="1"/>
    <col min="1290" max="1290" width="12.5703125" style="46" customWidth="1"/>
    <col min="1291" max="1291" width="12.42578125" style="46" customWidth="1"/>
    <col min="1292" max="1536" width="9.140625" style="46"/>
    <col min="1537" max="1537" width="34" style="46" customWidth="1"/>
    <col min="1538" max="1538" width="12.42578125" style="46" customWidth="1"/>
    <col min="1539" max="1539" width="11.28515625" style="46" customWidth="1"/>
    <col min="1540" max="1540" width="11.42578125" style="46" customWidth="1"/>
    <col min="1541" max="1541" width="12.5703125" style="46" customWidth="1"/>
    <col min="1542" max="1543" width="12.42578125" style="46" customWidth="1"/>
    <col min="1544" max="1544" width="11.28515625" style="46" customWidth="1"/>
    <col min="1545" max="1545" width="11.42578125" style="46" customWidth="1"/>
    <col min="1546" max="1546" width="12.5703125" style="46" customWidth="1"/>
    <col min="1547" max="1547" width="12.42578125" style="46" customWidth="1"/>
    <col min="1548" max="1792" width="9.140625" style="46"/>
    <col min="1793" max="1793" width="34" style="46" customWidth="1"/>
    <col min="1794" max="1794" width="12.42578125" style="46" customWidth="1"/>
    <col min="1795" max="1795" width="11.28515625" style="46" customWidth="1"/>
    <col min="1796" max="1796" width="11.42578125" style="46" customWidth="1"/>
    <col min="1797" max="1797" width="12.5703125" style="46" customWidth="1"/>
    <col min="1798" max="1799" width="12.42578125" style="46" customWidth="1"/>
    <col min="1800" max="1800" width="11.28515625" style="46" customWidth="1"/>
    <col min="1801" max="1801" width="11.42578125" style="46" customWidth="1"/>
    <col min="1802" max="1802" width="12.5703125" style="46" customWidth="1"/>
    <col min="1803" max="1803" width="12.42578125" style="46" customWidth="1"/>
    <col min="1804" max="2048" width="9.140625" style="46"/>
    <col min="2049" max="2049" width="34" style="46" customWidth="1"/>
    <col min="2050" max="2050" width="12.42578125" style="46" customWidth="1"/>
    <col min="2051" max="2051" width="11.28515625" style="46" customWidth="1"/>
    <col min="2052" max="2052" width="11.42578125" style="46" customWidth="1"/>
    <col min="2053" max="2053" width="12.5703125" style="46" customWidth="1"/>
    <col min="2054" max="2055" width="12.42578125" style="46" customWidth="1"/>
    <col min="2056" max="2056" width="11.28515625" style="46" customWidth="1"/>
    <col min="2057" max="2057" width="11.42578125" style="46" customWidth="1"/>
    <col min="2058" max="2058" width="12.5703125" style="46" customWidth="1"/>
    <col min="2059" max="2059" width="12.42578125" style="46" customWidth="1"/>
    <col min="2060" max="2304" width="9.140625" style="46"/>
    <col min="2305" max="2305" width="34" style="46" customWidth="1"/>
    <col min="2306" max="2306" width="12.42578125" style="46" customWidth="1"/>
    <col min="2307" max="2307" width="11.28515625" style="46" customWidth="1"/>
    <col min="2308" max="2308" width="11.42578125" style="46" customWidth="1"/>
    <col min="2309" max="2309" width="12.5703125" style="46" customWidth="1"/>
    <col min="2310" max="2311" width="12.42578125" style="46" customWidth="1"/>
    <col min="2312" max="2312" width="11.28515625" style="46" customWidth="1"/>
    <col min="2313" max="2313" width="11.42578125" style="46" customWidth="1"/>
    <col min="2314" max="2314" width="12.5703125" style="46" customWidth="1"/>
    <col min="2315" max="2315" width="12.42578125" style="46" customWidth="1"/>
    <col min="2316" max="2560" width="9.140625" style="46"/>
    <col min="2561" max="2561" width="34" style="46" customWidth="1"/>
    <col min="2562" max="2562" width="12.42578125" style="46" customWidth="1"/>
    <col min="2563" max="2563" width="11.28515625" style="46" customWidth="1"/>
    <col min="2564" max="2564" width="11.42578125" style="46" customWidth="1"/>
    <col min="2565" max="2565" width="12.5703125" style="46" customWidth="1"/>
    <col min="2566" max="2567" width="12.42578125" style="46" customWidth="1"/>
    <col min="2568" max="2568" width="11.28515625" style="46" customWidth="1"/>
    <col min="2569" max="2569" width="11.42578125" style="46" customWidth="1"/>
    <col min="2570" max="2570" width="12.5703125" style="46" customWidth="1"/>
    <col min="2571" max="2571" width="12.42578125" style="46" customWidth="1"/>
    <col min="2572" max="2816" width="9.140625" style="46"/>
    <col min="2817" max="2817" width="34" style="46" customWidth="1"/>
    <col min="2818" max="2818" width="12.42578125" style="46" customWidth="1"/>
    <col min="2819" max="2819" width="11.28515625" style="46" customWidth="1"/>
    <col min="2820" max="2820" width="11.42578125" style="46" customWidth="1"/>
    <col min="2821" max="2821" width="12.5703125" style="46" customWidth="1"/>
    <col min="2822" max="2823" width="12.42578125" style="46" customWidth="1"/>
    <col min="2824" max="2824" width="11.28515625" style="46" customWidth="1"/>
    <col min="2825" max="2825" width="11.42578125" style="46" customWidth="1"/>
    <col min="2826" max="2826" width="12.5703125" style="46" customWidth="1"/>
    <col min="2827" max="2827" width="12.42578125" style="46" customWidth="1"/>
    <col min="2828" max="3072" width="9.140625" style="46"/>
    <col min="3073" max="3073" width="34" style="46" customWidth="1"/>
    <col min="3074" max="3074" width="12.42578125" style="46" customWidth="1"/>
    <col min="3075" max="3075" width="11.28515625" style="46" customWidth="1"/>
    <col min="3076" max="3076" width="11.42578125" style="46" customWidth="1"/>
    <col min="3077" max="3077" width="12.5703125" style="46" customWidth="1"/>
    <col min="3078" max="3079" width="12.42578125" style="46" customWidth="1"/>
    <col min="3080" max="3080" width="11.28515625" style="46" customWidth="1"/>
    <col min="3081" max="3081" width="11.42578125" style="46" customWidth="1"/>
    <col min="3082" max="3082" width="12.5703125" style="46" customWidth="1"/>
    <col min="3083" max="3083" width="12.42578125" style="46" customWidth="1"/>
    <col min="3084" max="3328" width="9.140625" style="46"/>
    <col min="3329" max="3329" width="34" style="46" customWidth="1"/>
    <col min="3330" max="3330" width="12.42578125" style="46" customWidth="1"/>
    <col min="3331" max="3331" width="11.28515625" style="46" customWidth="1"/>
    <col min="3332" max="3332" width="11.42578125" style="46" customWidth="1"/>
    <col min="3333" max="3333" width="12.5703125" style="46" customWidth="1"/>
    <col min="3334" max="3335" width="12.42578125" style="46" customWidth="1"/>
    <col min="3336" max="3336" width="11.28515625" style="46" customWidth="1"/>
    <col min="3337" max="3337" width="11.42578125" style="46" customWidth="1"/>
    <col min="3338" max="3338" width="12.5703125" style="46" customWidth="1"/>
    <col min="3339" max="3339" width="12.42578125" style="46" customWidth="1"/>
    <col min="3340" max="3584" width="9.140625" style="46"/>
    <col min="3585" max="3585" width="34" style="46" customWidth="1"/>
    <col min="3586" max="3586" width="12.42578125" style="46" customWidth="1"/>
    <col min="3587" max="3587" width="11.28515625" style="46" customWidth="1"/>
    <col min="3588" max="3588" width="11.42578125" style="46" customWidth="1"/>
    <col min="3589" max="3589" width="12.5703125" style="46" customWidth="1"/>
    <col min="3590" max="3591" width="12.42578125" style="46" customWidth="1"/>
    <col min="3592" max="3592" width="11.28515625" style="46" customWidth="1"/>
    <col min="3593" max="3593" width="11.42578125" style="46" customWidth="1"/>
    <col min="3594" max="3594" width="12.5703125" style="46" customWidth="1"/>
    <col min="3595" max="3595" width="12.42578125" style="46" customWidth="1"/>
    <col min="3596" max="3840" width="9.140625" style="46"/>
    <col min="3841" max="3841" width="34" style="46" customWidth="1"/>
    <col min="3842" max="3842" width="12.42578125" style="46" customWidth="1"/>
    <col min="3843" max="3843" width="11.28515625" style="46" customWidth="1"/>
    <col min="3844" max="3844" width="11.42578125" style="46" customWidth="1"/>
    <col min="3845" max="3845" width="12.5703125" style="46" customWidth="1"/>
    <col min="3846" max="3847" width="12.42578125" style="46" customWidth="1"/>
    <col min="3848" max="3848" width="11.28515625" style="46" customWidth="1"/>
    <col min="3849" max="3849" width="11.42578125" style="46" customWidth="1"/>
    <col min="3850" max="3850" width="12.5703125" style="46" customWidth="1"/>
    <col min="3851" max="3851" width="12.42578125" style="46" customWidth="1"/>
    <col min="3852" max="4096" width="9.140625" style="46"/>
    <col min="4097" max="4097" width="34" style="46" customWidth="1"/>
    <col min="4098" max="4098" width="12.42578125" style="46" customWidth="1"/>
    <col min="4099" max="4099" width="11.28515625" style="46" customWidth="1"/>
    <col min="4100" max="4100" width="11.42578125" style="46" customWidth="1"/>
    <col min="4101" max="4101" width="12.5703125" style="46" customWidth="1"/>
    <col min="4102" max="4103" width="12.42578125" style="46" customWidth="1"/>
    <col min="4104" max="4104" width="11.28515625" style="46" customWidth="1"/>
    <col min="4105" max="4105" width="11.42578125" style="46" customWidth="1"/>
    <col min="4106" max="4106" width="12.5703125" style="46" customWidth="1"/>
    <col min="4107" max="4107" width="12.42578125" style="46" customWidth="1"/>
    <col min="4108" max="4352" width="9.140625" style="46"/>
    <col min="4353" max="4353" width="34" style="46" customWidth="1"/>
    <col min="4354" max="4354" width="12.42578125" style="46" customWidth="1"/>
    <col min="4355" max="4355" width="11.28515625" style="46" customWidth="1"/>
    <col min="4356" max="4356" width="11.42578125" style="46" customWidth="1"/>
    <col min="4357" max="4357" width="12.5703125" style="46" customWidth="1"/>
    <col min="4358" max="4359" width="12.42578125" style="46" customWidth="1"/>
    <col min="4360" max="4360" width="11.28515625" style="46" customWidth="1"/>
    <col min="4361" max="4361" width="11.42578125" style="46" customWidth="1"/>
    <col min="4362" max="4362" width="12.5703125" style="46" customWidth="1"/>
    <col min="4363" max="4363" width="12.42578125" style="46" customWidth="1"/>
    <col min="4364" max="4608" width="9.140625" style="46"/>
    <col min="4609" max="4609" width="34" style="46" customWidth="1"/>
    <col min="4610" max="4610" width="12.42578125" style="46" customWidth="1"/>
    <col min="4611" max="4611" width="11.28515625" style="46" customWidth="1"/>
    <col min="4612" max="4612" width="11.42578125" style="46" customWidth="1"/>
    <col min="4613" max="4613" width="12.5703125" style="46" customWidth="1"/>
    <col min="4614" max="4615" width="12.42578125" style="46" customWidth="1"/>
    <col min="4616" max="4616" width="11.28515625" style="46" customWidth="1"/>
    <col min="4617" max="4617" width="11.42578125" style="46" customWidth="1"/>
    <col min="4618" max="4618" width="12.5703125" style="46" customWidth="1"/>
    <col min="4619" max="4619" width="12.42578125" style="46" customWidth="1"/>
    <col min="4620" max="4864" width="9.140625" style="46"/>
    <col min="4865" max="4865" width="34" style="46" customWidth="1"/>
    <col min="4866" max="4866" width="12.42578125" style="46" customWidth="1"/>
    <col min="4867" max="4867" width="11.28515625" style="46" customWidth="1"/>
    <col min="4868" max="4868" width="11.42578125" style="46" customWidth="1"/>
    <col min="4869" max="4869" width="12.5703125" style="46" customWidth="1"/>
    <col min="4870" max="4871" width="12.42578125" style="46" customWidth="1"/>
    <col min="4872" max="4872" width="11.28515625" style="46" customWidth="1"/>
    <col min="4873" max="4873" width="11.42578125" style="46" customWidth="1"/>
    <col min="4874" max="4874" width="12.5703125" style="46" customWidth="1"/>
    <col min="4875" max="4875" width="12.42578125" style="46" customWidth="1"/>
    <col min="4876" max="5120" width="9.140625" style="46"/>
    <col min="5121" max="5121" width="34" style="46" customWidth="1"/>
    <col min="5122" max="5122" width="12.42578125" style="46" customWidth="1"/>
    <col min="5123" max="5123" width="11.28515625" style="46" customWidth="1"/>
    <col min="5124" max="5124" width="11.42578125" style="46" customWidth="1"/>
    <col min="5125" max="5125" width="12.5703125" style="46" customWidth="1"/>
    <col min="5126" max="5127" width="12.42578125" style="46" customWidth="1"/>
    <col min="5128" max="5128" width="11.28515625" style="46" customWidth="1"/>
    <col min="5129" max="5129" width="11.42578125" style="46" customWidth="1"/>
    <col min="5130" max="5130" width="12.5703125" style="46" customWidth="1"/>
    <col min="5131" max="5131" width="12.42578125" style="46" customWidth="1"/>
    <col min="5132" max="5376" width="9.140625" style="46"/>
    <col min="5377" max="5377" width="34" style="46" customWidth="1"/>
    <col min="5378" max="5378" width="12.42578125" style="46" customWidth="1"/>
    <col min="5379" max="5379" width="11.28515625" style="46" customWidth="1"/>
    <col min="5380" max="5380" width="11.42578125" style="46" customWidth="1"/>
    <col min="5381" max="5381" width="12.5703125" style="46" customWidth="1"/>
    <col min="5382" max="5383" width="12.42578125" style="46" customWidth="1"/>
    <col min="5384" max="5384" width="11.28515625" style="46" customWidth="1"/>
    <col min="5385" max="5385" width="11.42578125" style="46" customWidth="1"/>
    <col min="5386" max="5386" width="12.5703125" style="46" customWidth="1"/>
    <col min="5387" max="5387" width="12.42578125" style="46" customWidth="1"/>
    <col min="5388" max="5632" width="9.140625" style="46"/>
    <col min="5633" max="5633" width="34" style="46" customWidth="1"/>
    <col min="5634" max="5634" width="12.42578125" style="46" customWidth="1"/>
    <col min="5635" max="5635" width="11.28515625" style="46" customWidth="1"/>
    <col min="5636" max="5636" width="11.42578125" style="46" customWidth="1"/>
    <col min="5637" max="5637" width="12.5703125" style="46" customWidth="1"/>
    <col min="5638" max="5639" width="12.42578125" style="46" customWidth="1"/>
    <col min="5640" max="5640" width="11.28515625" style="46" customWidth="1"/>
    <col min="5641" max="5641" width="11.42578125" style="46" customWidth="1"/>
    <col min="5642" max="5642" width="12.5703125" style="46" customWidth="1"/>
    <col min="5643" max="5643" width="12.42578125" style="46" customWidth="1"/>
    <col min="5644" max="5888" width="9.140625" style="46"/>
    <col min="5889" max="5889" width="34" style="46" customWidth="1"/>
    <col min="5890" max="5890" width="12.42578125" style="46" customWidth="1"/>
    <col min="5891" max="5891" width="11.28515625" style="46" customWidth="1"/>
    <col min="5892" max="5892" width="11.42578125" style="46" customWidth="1"/>
    <col min="5893" max="5893" width="12.5703125" style="46" customWidth="1"/>
    <col min="5894" max="5895" width="12.42578125" style="46" customWidth="1"/>
    <col min="5896" max="5896" width="11.28515625" style="46" customWidth="1"/>
    <col min="5897" max="5897" width="11.42578125" style="46" customWidth="1"/>
    <col min="5898" max="5898" width="12.5703125" style="46" customWidth="1"/>
    <col min="5899" max="5899" width="12.42578125" style="46" customWidth="1"/>
    <col min="5900" max="6144" width="9.140625" style="46"/>
    <col min="6145" max="6145" width="34" style="46" customWidth="1"/>
    <col min="6146" max="6146" width="12.42578125" style="46" customWidth="1"/>
    <col min="6147" max="6147" width="11.28515625" style="46" customWidth="1"/>
    <col min="6148" max="6148" width="11.42578125" style="46" customWidth="1"/>
    <col min="6149" max="6149" width="12.5703125" style="46" customWidth="1"/>
    <col min="6150" max="6151" width="12.42578125" style="46" customWidth="1"/>
    <col min="6152" max="6152" width="11.28515625" style="46" customWidth="1"/>
    <col min="6153" max="6153" width="11.42578125" style="46" customWidth="1"/>
    <col min="6154" max="6154" width="12.5703125" style="46" customWidth="1"/>
    <col min="6155" max="6155" width="12.42578125" style="46" customWidth="1"/>
    <col min="6156" max="6400" width="9.140625" style="46"/>
    <col min="6401" max="6401" width="34" style="46" customWidth="1"/>
    <col min="6402" max="6402" width="12.42578125" style="46" customWidth="1"/>
    <col min="6403" max="6403" width="11.28515625" style="46" customWidth="1"/>
    <col min="6404" max="6404" width="11.42578125" style="46" customWidth="1"/>
    <col min="6405" max="6405" width="12.5703125" style="46" customWidth="1"/>
    <col min="6406" max="6407" width="12.42578125" style="46" customWidth="1"/>
    <col min="6408" max="6408" width="11.28515625" style="46" customWidth="1"/>
    <col min="6409" max="6409" width="11.42578125" style="46" customWidth="1"/>
    <col min="6410" max="6410" width="12.5703125" style="46" customWidth="1"/>
    <col min="6411" max="6411" width="12.42578125" style="46" customWidth="1"/>
    <col min="6412" max="6656" width="9.140625" style="46"/>
    <col min="6657" max="6657" width="34" style="46" customWidth="1"/>
    <col min="6658" max="6658" width="12.42578125" style="46" customWidth="1"/>
    <col min="6659" max="6659" width="11.28515625" style="46" customWidth="1"/>
    <col min="6660" max="6660" width="11.42578125" style="46" customWidth="1"/>
    <col min="6661" max="6661" width="12.5703125" style="46" customWidth="1"/>
    <col min="6662" max="6663" width="12.42578125" style="46" customWidth="1"/>
    <col min="6664" max="6664" width="11.28515625" style="46" customWidth="1"/>
    <col min="6665" max="6665" width="11.42578125" style="46" customWidth="1"/>
    <col min="6666" max="6666" width="12.5703125" style="46" customWidth="1"/>
    <col min="6667" max="6667" width="12.42578125" style="46" customWidth="1"/>
    <col min="6668" max="6912" width="9.140625" style="46"/>
    <col min="6913" max="6913" width="34" style="46" customWidth="1"/>
    <col min="6914" max="6914" width="12.42578125" style="46" customWidth="1"/>
    <col min="6915" max="6915" width="11.28515625" style="46" customWidth="1"/>
    <col min="6916" max="6916" width="11.42578125" style="46" customWidth="1"/>
    <col min="6917" max="6917" width="12.5703125" style="46" customWidth="1"/>
    <col min="6918" max="6919" width="12.42578125" style="46" customWidth="1"/>
    <col min="6920" max="6920" width="11.28515625" style="46" customWidth="1"/>
    <col min="6921" max="6921" width="11.42578125" style="46" customWidth="1"/>
    <col min="6922" max="6922" width="12.5703125" style="46" customWidth="1"/>
    <col min="6923" max="6923" width="12.42578125" style="46" customWidth="1"/>
    <col min="6924" max="7168" width="9.140625" style="46"/>
    <col min="7169" max="7169" width="34" style="46" customWidth="1"/>
    <col min="7170" max="7170" width="12.42578125" style="46" customWidth="1"/>
    <col min="7171" max="7171" width="11.28515625" style="46" customWidth="1"/>
    <col min="7172" max="7172" width="11.42578125" style="46" customWidth="1"/>
    <col min="7173" max="7173" width="12.5703125" style="46" customWidth="1"/>
    <col min="7174" max="7175" width="12.42578125" style="46" customWidth="1"/>
    <col min="7176" max="7176" width="11.28515625" style="46" customWidth="1"/>
    <col min="7177" max="7177" width="11.42578125" style="46" customWidth="1"/>
    <col min="7178" max="7178" width="12.5703125" style="46" customWidth="1"/>
    <col min="7179" max="7179" width="12.42578125" style="46" customWidth="1"/>
    <col min="7180" max="7424" width="9.140625" style="46"/>
    <col min="7425" max="7425" width="34" style="46" customWidth="1"/>
    <col min="7426" max="7426" width="12.42578125" style="46" customWidth="1"/>
    <col min="7427" max="7427" width="11.28515625" style="46" customWidth="1"/>
    <col min="7428" max="7428" width="11.42578125" style="46" customWidth="1"/>
    <col min="7429" max="7429" width="12.5703125" style="46" customWidth="1"/>
    <col min="7430" max="7431" width="12.42578125" style="46" customWidth="1"/>
    <col min="7432" max="7432" width="11.28515625" style="46" customWidth="1"/>
    <col min="7433" max="7433" width="11.42578125" style="46" customWidth="1"/>
    <col min="7434" max="7434" width="12.5703125" style="46" customWidth="1"/>
    <col min="7435" max="7435" width="12.42578125" style="46" customWidth="1"/>
    <col min="7436" max="7680" width="9.140625" style="46"/>
    <col min="7681" max="7681" width="34" style="46" customWidth="1"/>
    <col min="7682" max="7682" width="12.42578125" style="46" customWidth="1"/>
    <col min="7683" max="7683" width="11.28515625" style="46" customWidth="1"/>
    <col min="7684" max="7684" width="11.42578125" style="46" customWidth="1"/>
    <col min="7685" max="7685" width="12.5703125" style="46" customWidth="1"/>
    <col min="7686" max="7687" width="12.42578125" style="46" customWidth="1"/>
    <col min="7688" max="7688" width="11.28515625" style="46" customWidth="1"/>
    <col min="7689" max="7689" width="11.42578125" style="46" customWidth="1"/>
    <col min="7690" max="7690" width="12.5703125" style="46" customWidth="1"/>
    <col min="7691" max="7691" width="12.42578125" style="46" customWidth="1"/>
    <col min="7692" max="7936" width="9.140625" style="46"/>
    <col min="7937" max="7937" width="34" style="46" customWidth="1"/>
    <col min="7938" max="7938" width="12.42578125" style="46" customWidth="1"/>
    <col min="7939" max="7939" width="11.28515625" style="46" customWidth="1"/>
    <col min="7940" max="7940" width="11.42578125" style="46" customWidth="1"/>
    <col min="7941" max="7941" width="12.5703125" style="46" customWidth="1"/>
    <col min="7942" max="7943" width="12.42578125" style="46" customWidth="1"/>
    <col min="7944" max="7944" width="11.28515625" style="46" customWidth="1"/>
    <col min="7945" max="7945" width="11.42578125" style="46" customWidth="1"/>
    <col min="7946" max="7946" width="12.5703125" style="46" customWidth="1"/>
    <col min="7947" max="7947" width="12.42578125" style="46" customWidth="1"/>
    <col min="7948" max="8192" width="9.140625" style="46"/>
    <col min="8193" max="8193" width="34" style="46" customWidth="1"/>
    <col min="8194" max="8194" width="12.42578125" style="46" customWidth="1"/>
    <col min="8195" max="8195" width="11.28515625" style="46" customWidth="1"/>
    <col min="8196" max="8196" width="11.42578125" style="46" customWidth="1"/>
    <col min="8197" max="8197" width="12.5703125" style="46" customWidth="1"/>
    <col min="8198" max="8199" width="12.42578125" style="46" customWidth="1"/>
    <col min="8200" max="8200" width="11.28515625" style="46" customWidth="1"/>
    <col min="8201" max="8201" width="11.42578125" style="46" customWidth="1"/>
    <col min="8202" max="8202" width="12.5703125" style="46" customWidth="1"/>
    <col min="8203" max="8203" width="12.42578125" style="46" customWidth="1"/>
    <col min="8204" max="8448" width="9.140625" style="46"/>
    <col min="8449" max="8449" width="34" style="46" customWidth="1"/>
    <col min="8450" max="8450" width="12.42578125" style="46" customWidth="1"/>
    <col min="8451" max="8451" width="11.28515625" style="46" customWidth="1"/>
    <col min="8452" max="8452" width="11.42578125" style="46" customWidth="1"/>
    <col min="8453" max="8453" width="12.5703125" style="46" customWidth="1"/>
    <col min="8454" max="8455" width="12.42578125" style="46" customWidth="1"/>
    <col min="8456" max="8456" width="11.28515625" style="46" customWidth="1"/>
    <col min="8457" max="8457" width="11.42578125" style="46" customWidth="1"/>
    <col min="8458" max="8458" width="12.5703125" style="46" customWidth="1"/>
    <col min="8459" max="8459" width="12.42578125" style="46" customWidth="1"/>
    <col min="8460" max="8704" width="9.140625" style="46"/>
    <col min="8705" max="8705" width="34" style="46" customWidth="1"/>
    <col min="8706" max="8706" width="12.42578125" style="46" customWidth="1"/>
    <col min="8707" max="8707" width="11.28515625" style="46" customWidth="1"/>
    <col min="8708" max="8708" width="11.42578125" style="46" customWidth="1"/>
    <col min="8709" max="8709" width="12.5703125" style="46" customWidth="1"/>
    <col min="8710" max="8711" width="12.42578125" style="46" customWidth="1"/>
    <col min="8712" max="8712" width="11.28515625" style="46" customWidth="1"/>
    <col min="8713" max="8713" width="11.42578125" style="46" customWidth="1"/>
    <col min="8714" max="8714" width="12.5703125" style="46" customWidth="1"/>
    <col min="8715" max="8715" width="12.42578125" style="46" customWidth="1"/>
    <col min="8716" max="8960" width="9.140625" style="46"/>
    <col min="8961" max="8961" width="34" style="46" customWidth="1"/>
    <col min="8962" max="8962" width="12.42578125" style="46" customWidth="1"/>
    <col min="8963" max="8963" width="11.28515625" style="46" customWidth="1"/>
    <col min="8964" max="8964" width="11.42578125" style="46" customWidth="1"/>
    <col min="8965" max="8965" width="12.5703125" style="46" customWidth="1"/>
    <col min="8966" max="8967" width="12.42578125" style="46" customWidth="1"/>
    <col min="8968" max="8968" width="11.28515625" style="46" customWidth="1"/>
    <col min="8969" max="8969" width="11.42578125" style="46" customWidth="1"/>
    <col min="8970" max="8970" width="12.5703125" style="46" customWidth="1"/>
    <col min="8971" max="8971" width="12.42578125" style="46" customWidth="1"/>
    <col min="8972" max="9216" width="9.140625" style="46"/>
    <col min="9217" max="9217" width="34" style="46" customWidth="1"/>
    <col min="9218" max="9218" width="12.42578125" style="46" customWidth="1"/>
    <col min="9219" max="9219" width="11.28515625" style="46" customWidth="1"/>
    <col min="9220" max="9220" width="11.42578125" style="46" customWidth="1"/>
    <col min="9221" max="9221" width="12.5703125" style="46" customWidth="1"/>
    <col min="9222" max="9223" width="12.42578125" style="46" customWidth="1"/>
    <col min="9224" max="9224" width="11.28515625" style="46" customWidth="1"/>
    <col min="9225" max="9225" width="11.42578125" style="46" customWidth="1"/>
    <col min="9226" max="9226" width="12.5703125" style="46" customWidth="1"/>
    <col min="9227" max="9227" width="12.42578125" style="46" customWidth="1"/>
    <col min="9228" max="9472" width="9.140625" style="46"/>
    <col min="9473" max="9473" width="34" style="46" customWidth="1"/>
    <col min="9474" max="9474" width="12.42578125" style="46" customWidth="1"/>
    <col min="9475" max="9475" width="11.28515625" style="46" customWidth="1"/>
    <col min="9476" max="9476" width="11.42578125" style="46" customWidth="1"/>
    <col min="9477" max="9477" width="12.5703125" style="46" customWidth="1"/>
    <col min="9478" max="9479" width="12.42578125" style="46" customWidth="1"/>
    <col min="9480" max="9480" width="11.28515625" style="46" customWidth="1"/>
    <col min="9481" max="9481" width="11.42578125" style="46" customWidth="1"/>
    <col min="9482" max="9482" width="12.5703125" style="46" customWidth="1"/>
    <col min="9483" max="9483" width="12.42578125" style="46" customWidth="1"/>
    <col min="9484" max="9728" width="9.140625" style="46"/>
    <col min="9729" max="9729" width="34" style="46" customWidth="1"/>
    <col min="9730" max="9730" width="12.42578125" style="46" customWidth="1"/>
    <col min="9731" max="9731" width="11.28515625" style="46" customWidth="1"/>
    <col min="9732" max="9732" width="11.42578125" style="46" customWidth="1"/>
    <col min="9733" max="9733" width="12.5703125" style="46" customWidth="1"/>
    <col min="9734" max="9735" width="12.42578125" style="46" customWidth="1"/>
    <col min="9736" max="9736" width="11.28515625" style="46" customWidth="1"/>
    <col min="9737" max="9737" width="11.42578125" style="46" customWidth="1"/>
    <col min="9738" max="9738" width="12.5703125" style="46" customWidth="1"/>
    <col min="9739" max="9739" width="12.42578125" style="46" customWidth="1"/>
    <col min="9740" max="9984" width="9.140625" style="46"/>
    <col min="9985" max="9985" width="34" style="46" customWidth="1"/>
    <col min="9986" max="9986" width="12.42578125" style="46" customWidth="1"/>
    <col min="9987" max="9987" width="11.28515625" style="46" customWidth="1"/>
    <col min="9988" max="9988" width="11.42578125" style="46" customWidth="1"/>
    <col min="9989" max="9989" width="12.5703125" style="46" customWidth="1"/>
    <col min="9990" max="9991" width="12.42578125" style="46" customWidth="1"/>
    <col min="9992" max="9992" width="11.28515625" style="46" customWidth="1"/>
    <col min="9993" max="9993" width="11.42578125" style="46" customWidth="1"/>
    <col min="9994" max="9994" width="12.5703125" style="46" customWidth="1"/>
    <col min="9995" max="9995" width="12.42578125" style="46" customWidth="1"/>
    <col min="9996" max="10240" width="9.140625" style="46"/>
    <col min="10241" max="10241" width="34" style="46" customWidth="1"/>
    <col min="10242" max="10242" width="12.42578125" style="46" customWidth="1"/>
    <col min="10243" max="10243" width="11.28515625" style="46" customWidth="1"/>
    <col min="10244" max="10244" width="11.42578125" style="46" customWidth="1"/>
    <col min="10245" max="10245" width="12.5703125" style="46" customWidth="1"/>
    <col min="10246" max="10247" width="12.42578125" style="46" customWidth="1"/>
    <col min="10248" max="10248" width="11.28515625" style="46" customWidth="1"/>
    <col min="10249" max="10249" width="11.42578125" style="46" customWidth="1"/>
    <col min="10250" max="10250" width="12.5703125" style="46" customWidth="1"/>
    <col min="10251" max="10251" width="12.42578125" style="46" customWidth="1"/>
    <col min="10252" max="10496" width="9.140625" style="46"/>
    <col min="10497" max="10497" width="34" style="46" customWidth="1"/>
    <col min="10498" max="10498" width="12.42578125" style="46" customWidth="1"/>
    <col min="10499" max="10499" width="11.28515625" style="46" customWidth="1"/>
    <col min="10500" max="10500" width="11.42578125" style="46" customWidth="1"/>
    <col min="10501" max="10501" width="12.5703125" style="46" customWidth="1"/>
    <col min="10502" max="10503" width="12.42578125" style="46" customWidth="1"/>
    <col min="10504" max="10504" width="11.28515625" style="46" customWidth="1"/>
    <col min="10505" max="10505" width="11.42578125" style="46" customWidth="1"/>
    <col min="10506" max="10506" width="12.5703125" style="46" customWidth="1"/>
    <col min="10507" max="10507" width="12.42578125" style="46" customWidth="1"/>
    <col min="10508" max="10752" width="9.140625" style="46"/>
    <col min="10753" max="10753" width="34" style="46" customWidth="1"/>
    <col min="10754" max="10754" width="12.42578125" style="46" customWidth="1"/>
    <col min="10755" max="10755" width="11.28515625" style="46" customWidth="1"/>
    <col min="10756" max="10756" width="11.42578125" style="46" customWidth="1"/>
    <col min="10757" max="10757" width="12.5703125" style="46" customWidth="1"/>
    <col min="10758" max="10759" width="12.42578125" style="46" customWidth="1"/>
    <col min="10760" max="10760" width="11.28515625" style="46" customWidth="1"/>
    <col min="10761" max="10761" width="11.42578125" style="46" customWidth="1"/>
    <col min="10762" max="10762" width="12.5703125" style="46" customWidth="1"/>
    <col min="10763" max="10763" width="12.42578125" style="46" customWidth="1"/>
    <col min="10764" max="11008" width="9.140625" style="46"/>
    <col min="11009" max="11009" width="34" style="46" customWidth="1"/>
    <col min="11010" max="11010" width="12.42578125" style="46" customWidth="1"/>
    <col min="11011" max="11011" width="11.28515625" style="46" customWidth="1"/>
    <col min="11012" max="11012" width="11.42578125" style="46" customWidth="1"/>
    <col min="11013" max="11013" width="12.5703125" style="46" customWidth="1"/>
    <col min="11014" max="11015" width="12.42578125" style="46" customWidth="1"/>
    <col min="11016" max="11016" width="11.28515625" style="46" customWidth="1"/>
    <col min="11017" max="11017" width="11.42578125" style="46" customWidth="1"/>
    <col min="11018" max="11018" width="12.5703125" style="46" customWidth="1"/>
    <col min="11019" max="11019" width="12.42578125" style="46" customWidth="1"/>
    <col min="11020" max="11264" width="9.140625" style="46"/>
    <col min="11265" max="11265" width="34" style="46" customWidth="1"/>
    <col min="11266" max="11266" width="12.42578125" style="46" customWidth="1"/>
    <col min="11267" max="11267" width="11.28515625" style="46" customWidth="1"/>
    <col min="11268" max="11268" width="11.42578125" style="46" customWidth="1"/>
    <col min="11269" max="11269" width="12.5703125" style="46" customWidth="1"/>
    <col min="11270" max="11271" width="12.42578125" style="46" customWidth="1"/>
    <col min="11272" max="11272" width="11.28515625" style="46" customWidth="1"/>
    <col min="11273" max="11273" width="11.42578125" style="46" customWidth="1"/>
    <col min="11274" max="11274" width="12.5703125" style="46" customWidth="1"/>
    <col min="11275" max="11275" width="12.42578125" style="46" customWidth="1"/>
    <col min="11276" max="11520" width="9.140625" style="46"/>
    <col min="11521" max="11521" width="34" style="46" customWidth="1"/>
    <col min="11522" max="11522" width="12.42578125" style="46" customWidth="1"/>
    <col min="11523" max="11523" width="11.28515625" style="46" customWidth="1"/>
    <col min="11524" max="11524" width="11.42578125" style="46" customWidth="1"/>
    <col min="11525" max="11525" width="12.5703125" style="46" customWidth="1"/>
    <col min="11526" max="11527" width="12.42578125" style="46" customWidth="1"/>
    <col min="11528" max="11528" width="11.28515625" style="46" customWidth="1"/>
    <col min="11529" max="11529" width="11.42578125" style="46" customWidth="1"/>
    <col min="11530" max="11530" width="12.5703125" style="46" customWidth="1"/>
    <col min="11531" max="11531" width="12.42578125" style="46" customWidth="1"/>
    <col min="11532" max="11776" width="9.140625" style="46"/>
    <col min="11777" max="11777" width="34" style="46" customWidth="1"/>
    <col min="11778" max="11778" width="12.42578125" style="46" customWidth="1"/>
    <col min="11779" max="11779" width="11.28515625" style="46" customWidth="1"/>
    <col min="11780" max="11780" width="11.42578125" style="46" customWidth="1"/>
    <col min="11781" max="11781" width="12.5703125" style="46" customWidth="1"/>
    <col min="11782" max="11783" width="12.42578125" style="46" customWidth="1"/>
    <col min="11784" max="11784" width="11.28515625" style="46" customWidth="1"/>
    <col min="11785" max="11785" width="11.42578125" style="46" customWidth="1"/>
    <col min="11786" max="11786" width="12.5703125" style="46" customWidth="1"/>
    <col min="11787" max="11787" width="12.42578125" style="46" customWidth="1"/>
    <col min="11788" max="12032" width="9.140625" style="46"/>
    <col min="12033" max="12033" width="34" style="46" customWidth="1"/>
    <col min="12034" max="12034" width="12.42578125" style="46" customWidth="1"/>
    <col min="12035" max="12035" width="11.28515625" style="46" customWidth="1"/>
    <col min="12036" max="12036" width="11.42578125" style="46" customWidth="1"/>
    <col min="12037" max="12037" width="12.5703125" style="46" customWidth="1"/>
    <col min="12038" max="12039" width="12.42578125" style="46" customWidth="1"/>
    <col min="12040" max="12040" width="11.28515625" style="46" customWidth="1"/>
    <col min="12041" max="12041" width="11.42578125" style="46" customWidth="1"/>
    <col min="12042" max="12042" width="12.5703125" style="46" customWidth="1"/>
    <col min="12043" max="12043" width="12.42578125" style="46" customWidth="1"/>
    <col min="12044" max="12288" width="9.140625" style="46"/>
    <col min="12289" max="12289" width="34" style="46" customWidth="1"/>
    <col min="12290" max="12290" width="12.42578125" style="46" customWidth="1"/>
    <col min="12291" max="12291" width="11.28515625" style="46" customWidth="1"/>
    <col min="12292" max="12292" width="11.42578125" style="46" customWidth="1"/>
    <col min="12293" max="12293" width="12.5703125" style="46" customWidth="1"/>
    <col min="12294" max="12295" width="12.42578125" style="46" customWidth="1"/>
    <col min="12296" max="12296" width="11.28515625" style="46" customWidth="1"/>
    <col min="12297" max="12297" width="11.42578125" style="46" customWidth="1"/>
    <col min="12298" max="12298" width="12.5703125" style="46" customWidth="1"/>
    <col min="12299" max="12299" width="12.42578125" style="46" customWidth="1"/>
    <col min="12300" max="12544" width="9.140625" style="46"/>
    <col min="12545" max="12545" width="34" style="46" customWidth="1"/>
    <col min="12546" max="12546" width="12.42578125" style="46" customWidth="1"/>
    <col min="12547" max="12547" width="11.28515625" style="46" customWidth="1"/>
    <col min="12548" max="12548" width="11.42578125" style="46" customWidth="1"/>
    <col min="12549" max="12549" width="12.5703125" style="46" customWidth="1"/>
    <col min="12550" max="12551" width="12.42578125" style="46" customWidth="1"/>
    <col min="12552" max="12552" width="11.28515625" style="46" customWidth="1"/>
    <col min="12553" max="12553" width="11.42578125" style="46" customWidth="1"/>
    <col min="12554" max="12554" width="12.5703125" style="46" customWidth="1"/>
    <col min="12555" max="12555" width="12.42578125" style="46" customWidth="1"/>
    <col min="12556" max="12800" width="9.140625" style="46"/>
    <col min="12801" max="12801" width="34" style="46" customWidth="1"/>
    <col min="12802" max="12802" width="12.42578125" style="46" customWidth="1"/>
    <col min="12803" max="12803" width="11.28515625" style="46" customWidth="1"/>
    <col min="12804" max="12804" width="11.42578125" style="46" customWidth="1"/>
    <col min="12805" max="12805" width="12.5703125" style="46" customWidth="1"/>
    <col min="12806" max="12807" width="12.42578125" style="46" customWidth="1"/>
    <col min="12808" max="12808" width="11.28515625" style="46" customWidth="1"/>
    <col min="12809" max="12809" width="11.42578125" style="46" customWidth="1"/>
    <col min="12810" max="12810" width="12.5703125" style="46" customWidth="1"/>
    <col min="12811" max="12811" width="12.42578125" style="46" customWidth="1"/>
    <col min="12812" max="13056" width="9.140625" style="46"/>
    <col min="13057" max="13057" width="34" style="46" customWidth="1"/>
    <col min="13058" max="13058" width="12.42578125" style="46" customWidth="1"/>
    <col min="13059" max="13059" width="11.28515625" style="46" customWidth="1"/>
    <col min="13060" max="13060" width="11.42578125" style="46" customWidth="1"/>
    <col min="13061" max="13061" width="12.5703125" style="46" customWidth="1"/>
    <col min="13062" max="13063" width="12.42578125" style="46" customWidth="1"/>
    <col min="13064" max="13064" width="11.28515625" style="46" customWidth="1"/>
    <col min="13065" max="13065" width="11.42578125" style="46" customWidth="1"/>
    <col min="13066" max="13066" width="12.5703125" style="46" customWidth="1"/>
    <col min="13067" max="13067" width="12.42578125" style="46" customWidth="1"/>
    <col min="13068" max="13312" width="9.140625" style="46"/>
    <col min="13313" max="13313" width="34" style="46" customWidth="1"/>
    <col min="13314" max="13314" width="12.42578125" style="46" customWidth="1"/>
    <col min="13315" max="13315" width="11.28515625" style="46" customWidth="1"/>
    <col min="13316" max="13316" width="11.42578125" style="46" customWidth="1"/>
    <col min="13317" max="13317" width="12.5703125" style="46" customWidth="1"/>
    <col min="13318" max="13319" width="12.42578125" style="46" customWidth="1"/>
    <col min="13320" max="13320" width="11.28515625" style="46" customWidth="1"/>
    <col min="13321" max="13321" width="11.42578125" style="46" customWidth="1"/>
    <col min="13322" max="13322" width="12.5703125" style="46" customWidth="1"/>
    <col min="13323" max="13323" width="12.42578125" style="46" customWidth="1"/>
    <col min="13324" max="13568" width="9.140625" style="46"/>
    <col min="13569" max="13569" width="34" style="46" customWidth="1"/>
    <col min="13570" max="13570" width="12.42578125" style="46" customWidth="1"/>
    <col min="13571" max="13571" width="11.28515625" style="46" customWidth="1"/>
    <col min="13572" max="13572" width="11.42578125" style="46" customWidth="1"/>
    <col min="13573" max="13573" width="12.5703125" style="46" customWidth="1"/>
    <col min="13574" max="13575" width="12.42578125" style="46" customWidth="1"/>
    <col min="13576" max="13576" width="11.28515625" style="46" customWidth="1"/>
    <col min="13577" max="13577" width="11.42578125" style="46" customWidth="1"/>
    <col min="13578" max="13578" width="12.5703125" style="46" customWidth="1"/>
    <col min="13579" max="13579" width="12.42578125" style="46" customWidth="1"/>
    <col min="13580" max="13824" width="9.140625" style="46"/>
    <col min="13825" max="13825" width="34" style="46" customWidth="1"/>
    <col min="13826" max="13826" width="12.42578125" style="46" customWidth="1"/>
    <col min="13827" max="13827" width="11.28515625" style="46" customWidth="1"/>
    <col min="13828" max="13828" width="11.42578125" style="46" customWidth="1"/>
    <col min="13829" max="13829" width="12.5703125" style="46" customWidth="1"/>
    <col min="13830" max="13831" width="12.42578125" style="46" customWidth="1"/>
    <col min="13832" max="13832" width="11.28515625" style="46" customWidth="1"/>
    <col min="13833" max="13833" width="11.42578125" style="46" customWidth="1"/>
    <col min="13834" max="13834" width="12.5703125" style="46" customWidth="1"/>
    <col min="13835" max="13835" width="12.42578125" style="46" customWidth="1"/>
    <col min="13836" max="14080" width="9.140625" style="46"/>
    <col min="14081" max="14081" width="34" style="46" customWidth="1"/>
    <col min="14082" max="14082" width="12.42578125" style="46" customWidth="1"/>
    <col min="14083" max="14083" width="11.28515625" style="46" customWidth="1"/>
    <col min="14084" max="14084" width="11.42578125" style="46" customWidth="1"/>
    <col min="14085" max="14085" width="12.5703125" style="46" customWidth="1"/>
    <col min="14086" max="14087" width="12.42578125" style="46" customWidth="1"/>
    <col min="14088" max="14088" width="11.28515625" style="46" customWidth="1"/>
    <col min="14089" max="14089" width="11.42578125" style="46" customWidth="1"/>
    <col min="14090" max="14090" width="12.5703125" style="46" customWidth="1"/>
    <col min="14091" max="14091" width="12.42578125" style="46" customWidth="1"/>
    <col min="14092" max="14336" width="9.140625" style="46"/>
    <col min="14337" max="14337" width="34" style="46" customWidth="1"/>
    <col min="14338" max="14338" width="12.42578125" style="46" customWidth="1"/>
    <col min="14339" max="14339" width="11.28515625" style="46" customWidth="1"/>
    <col min="14340" max="14340" width="11.42578125" style="46" customWidth="1"/>
    <col min="14341" max="14341" width="12.5703125" style="46" customWidth="1"/>
    <col min="14342" max="14343" width="12.42578125" style="46" customWidth="1"/>
    <col min="14344" max="14344" width="11.28515625" style="46" customWidth="1"/>
    <col min="14345" max="14345" width="11.42578125" style="46" customWidth="1"/>
    <col min="14346" max="14346" width="12.5703125" style="46" customWidth="1"/>
    <col min="14347" max="14347" width="12.42578125" style="46" customWidth="1"/>
    <col min="14348" max="14592" width="9.140625" style="46"/>
    <col min="14593" max="14593" width="34" style="46" customWidth="1"/>
    <col min="14594" max="14594" width="12.42578125" style="46" customWidth="1"/>
    <col min="14595" max="14595" width="11.28515625" style="46" customWidth="1"/>
    <col min="14596" max="14596" width="11.42578125" style="46" customWidth="1"/>
    <col min="14597" max="14597" width="12.5703125" style="46" customWidth="1"/>
    <col min="14598" max="14599" width="12.42578125" style="46" customWidth="1"/>
    <col min="14600" max="14600" width="11.28515625" style="46" customWidth="1"/>
    <col min="14601" max="14601" width="11.42578125" style="46" customWidth="1"/>
    <col min="14602" max="14602" width="12.5703125" style="46" customWidth="1"/>
    <col min="14603" max="14603" width="12.42578125" style="46" customWidth="1"/>
    <col min="14604" max="14848" width="9.140625" style="46"/>
    <col min="14849" max="14849" width="34" style="46" customWidth="1"/>
    <col min="14850" max="14850" width="12.42578125" style="46" customWidth="1"/>
    <col min="14851" max="14851" width="11.28515625" style="46" customWidth="1"/>
    <col min="14852" max="14852" width="11.42578125" style="46" customWidth="1"/>
    <col min="14853" max="14853" width="12.5703125" style="46" customWidth="1"/>
    <col min="14854" max="14855" width="12.42578125" style="46" customWidth="1"/>
    <col min="14856" max="14856" width="11.28515625" style="46" customWidth="1"/>
    <col min="14857" max="14857" width="11.42578125" style="46" customWidth="1"/>
    <col min="14858" max="14858" width="12.5703125" style="46" customWidth="1"/>
    <col min="14859" max="14859" width="12.42578125" style="46" customWidth="1"/>
    <col min="14860" max="15104" width="9.140625" style="46"/>
    <col min="15105" max="15105" width="34" style="46" customWidth="1"/>
    <col min="15106" max="15106" width="12.42578125" style="46" customWidth="1"/>
    <col min="15107" max="15107" width="11.28515625" style="46" customWidth="1"/>
    <col min="15108" max="15108" width="11.42578125" style="46" customWidth="1"/>
    <col min="15109" max="15109" width="12.5703125" style="46" customWidth="1"/>
    <col min="15110" max="15111" width="12.42578125" style="46" customWidth="1"/>
    <col min="15112" max="15112" width="11.28515625" style="46" customWidth="1"/>
    <col min="15113" max="15113" width="11.42578125" style="46" customWidth="1"/>
    <col min="15114" max="15114" width="12.5703125" style="46" customWidth="1"/>
    <col min="15115" max="15115" width="12.42578125" style="46" customWidth="1"/>
    <col min="15116" max="15360" width="9.140625" style="46"/>
    <col min="15361" max="15361" width="34" style="46" customWidth="1"/>
    <col min="15362" max="15362" width="12.42578125" style="46" customWidth="1"/>
    <col min="15363" max="15363" width="11.28515625" style="46" customWidth="1"/>
    <col min="15364" max="15364" width="11.42578125" style="46" customWidth="1"/>
    <col min="15365" max="15365" width="12.5703125" style="46" customWidth="1"/>
    <col min="15366" max="15367" width="12.42578125" style="46" customWidth="1"/>
    <col min="15368" max="15368" width="11.28515625" style="46" customWidth="1"/>
    <col min="15369" max="15369" width="11.42578125" style="46" customWidth="1"/>
    <col min="15370" max="15370" width="12.5703125" style="46" customWidth="1"/>
    <col min="15371" max="15371" width="12.42578125" style="46" customWidth="1"/>
    <col min="15372" max="15616" width="9.140625" style="46"/>
    <col min="15617" max="15617" width="34" style="46" customWidth="1"/>
    <col min="15618" max="15618" width="12.42578125" style="46" customWidth="1"/>
    <col min="15619" max="15619" width="11.28515625" style="46" customWidth="1"/>
    <col min="15620" max="15620" width="11.42578125" style="46" customWidth="1"/>
    <col min="15621" max="15621" width="12.5703125" style="46" customWidth="1"/>
    <col min="15622" max="15623" width="12.42578125" style="46" customWidth="1"/>
    <col min="15624" max="15624" width="11.28515625" style="46" customWidth="1"/>
    <col min="15625" max="15625" width="11.42578125" style="46" customWidth="1"/>
    <col min="15626" max="15626" width="12.5703125" style="46" customWidth="1"/>
    <col min="15627" max="15627" width="12.42578125" style="46" customWidth="1"/>
    <col min="15628" max="15872" width="9.140625" style="46"/>
    <col min="15873" max="15873" width="34" style="46" customWidth="1"/>
    <col min="15874" max="15874" width="12.42578125" style="46" customWidth="1"/>
    <col min="15875" max="15875" width="11.28515625" style="46" customWidth="1"/>
    <col min="15876" max="15876" width="11.42578125" style="46" customWidth="1"/>
    <col min="15877" max="15877" width="12.5703125" style="46" customWidth="1"/>
    <col min="15878" max="15879" width="12.42578125" style="46" customWidth="1"/>
    <col min="15880" max="15880" width="11.28515625" style="46" customWidth="1"/>
    <col min="15881" max="15881" width="11.42578125" style="46" customWidth="1"/>
    <col min="15882" max="15882" width="12.5703125" style="46" customWidth="1"/>
    <col min="15883" max="15883" width="12.42578125" style="46" customWidth="1"/>
    <col min="15884" max="16128" width="9.140625" style="46"/>
    <col min="16129" max="16129" width="34" style="46" customWidth="1"/>
    <col min="16130" max="16130" width="12.42578125" style="46" customWidth="1"/>
    <col min="16131" max="16131" width="11.28515625" style="46" customWidth="1"/>
    <col min="16132" max="16132" width="11.42578125" style="46" customWidth="1"/>
    <col min="16133" max="16133" width="12.5703125" style="46" customWidth="1"/>
    <col min="16134" max="16135" width="12.42578125" style="46" customWidth="1"/>
    <col min="16136" max="16136" width="11.28515625" style="46" customWidth="1"/>
    <col min="16137" max="16137" width="11.42578125" style="46" customWidth="1"/>
    <col min="16138" max="16138" width="12.5703125" style="46" customWidth="1"/>
    <col min="16139" max="16139" width="12.42578125" style="46" customWidth="1"/>
    <col min="16140" max="16384" width="9.140625" style="46"/>
  </cols>
  <sheetData>
    <row r="1" spans="1:11" ht="32.25" customHeight="1" x14ac:dyDescent="0.25">
      <c r="G1" s="46"/>
      <c r="H1" s="70" t="s">
        <v>116</v>
      </c>
      <c r="I1" s="70"/>
      <c r="J1" s="70"/>
      <c r="K1" s="70"/>
    </row>
    <row r="2" spans="1:11" s="45" customFormat="1" ht="34.5" customHeight="1" x14ac:dyDescent="0.25">
      <c r="A2" s="79" t="s">
        <v>36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11" s="45" customFormat="1" ht="15.75" x14ac:dyDescent="0.25">
      <c r="A3" s="47"/>
      <c r="K3" s="48" t="s">
        <v>37</v>
      </c>
    </row>
    <row r="4" spans="1:11" s="49" customFormat="1" ht="28.5" customHeight="1" x14ac:dyDescent="0.25">
      <c r="A4" s="80" t="s">
        <v>38</v>
      </c>
      <c r="B4" s="81" t="s">
        <v>39</v>
      </c>
      <c r="C4" s="81"/>
      <c r="D4" s="81"/>
      <c r="E4" s="81"/>
      <c r="F4" s="81"/>
      <c r="G4" s="81" t="s">
        <v>40</v>
      </c>
      <c r="H4" s="81"/>
      <c r="I4" s="81"/>
      <c r="J4" s="81"/>
      <c r="K4" s="81"/>
    </row>
    <row r="5" spans="1:11" s="49" customFormat="1" ht="33.75" x14ac:dyDescent="0.25">
      <c r="A5" s="80"/>
      <c r="B5" s="50" t="s">
        <v>41</v>
      </c>
      <c r="C5" s="50" t="s">
        <v>42</v>
      </c>
      <c r="D5" s="50" t="s">
        <v>43</v>
      </c>
      <c r="E5" s="50" t="s">
        <v>44</v>
      </c>
      <c r="F5" s="50" t="s">
        <v>45</v>
      </c>
      <c r="G5" s="50" t="s">
        <v>41</v>
      </c>
      <c r="H5" s="50" t="s">
        <v>42</v>
      </c>
      <c r="I5" s="50" t="s">
        <v>43</v>
      </c>
      <c r="J5" s="50" t="s">
        <v>44</v>
      </c>
      <c r="K5" s="50" t="s">
        <v>45</v>
      </c>
    </row>
    <row r="6" spans="1:11" x14ac:dyDescent="0.25">
      <c r="A6" s="51" t="s">
        <v>46</v>
      </c>
      <c r="B6" s="52">
        <f t="shared" ref="B6:K6" si="0">SUM(B7:B11)</f>
        <v>15989229</v>
      </c>
      <c r="C6" s="52">
        <f t="shared" si="0"/>
        <v>0</v>
      </c>
      <c r="D6" s="52">
        <f t="shared" si="0"/>
        <v>406878487</v>
      </c>
      <c r="E6" s="52">
        <f t="shared" si="0"/>
        <v>0</v>
      </c>
      <c r="F6" s="52">
        <f t="shared" si="0"/>
        <v>422867715</v>
      </c>
      <c r="G6" s="52">
        <f t="shared" si="0"/>
        <v>639570</v>
      </c>
      <c r="H6" s="52">
        <f t="shared" si="0"/>
        <v>0</v>
      </c>
      <c r="I6" s="52">
        <f t="shared" si="0"/>
        <v>16275139</v>
      </c>
      <c r="J6" s="52">
        <f t="shared" si="0"/>
        <v>0</v>
      </c>
      <c r="K6" s="56">
        <f t="shared" si="0"/>
        <v>16914709</v>
      </c>
    </row>
    <row r="7" spans="1:11" outlineLevel="1" x14ac:dyDescent="0.25">
      <c r="A7" s="53" t="s">
        <v>19</v>
      </c>
      <c r="B7" s="54">
        <v>6354774</v>
      </c>
      <c r="C7" s="54"/>
      <c r="D7" s="54">
        <v>146307559</v>
      </c>
      <c r="E7" s="54"/>
      <c r="F7" s="52">
        <v>152662332</v>
      </c>
      <c r="G7" s="54">
        <f>B7*0.04</f>
        <v>254191</v>
      </c>
      <c r="H7" s="54">
        <f t="shared" ref="H7:J11" si="1">C7*0.04</f>
        <v>0</v>
      </c>
      <c r="I7" s="54">
        <f t="shared" si="1"/>
        <v>5852302</v>
      </c>
      <c r="J7" s="54">
        <f t="shared" si="1"/>
        <v>0</v>
      </c>
      <c r="K7" s="56">
        <f>SUM(G7:J7)</f>
        <v>6106493</v>
      </c>
    </row>
    <row r="8" spans="1:11" outlineLevel="1" x14ac:dyDescent="0.25">
      <c r="A8" s="53" t="s">
        <v>15</v>
      </c>
      <c r="B8" s="54">
        <v>1872557</v>
      </c>
      <c r="C8" s="54"/>
      <c r="D8" s="54">
        <v>70326885</v>
      </c>
      <c r="E8" s="54"/>
      <c r="F8" s="52">
        <v>72199442</v>
      </c>
      <c r="G8" s="54">
        <f>B8*0.04</f>
        <v>74902</v>
      </c>
      <c r="H8" s="54">
        <f t="shared" si="1"/>
        <v>0</v>
      </c>
      <c r="I8" s="54">
        <f t="shared" si="1"/>
        <v>2813075</v>
      </c>
      <c r="J8" s="54">
        <f t="shared" si="1"/>
        <v>0</v>
      </c>
      <c r="K8" s="56">
        <f>SUM(G8:J8)</f>
        <v>2887977</v>
      </c>
    </row>
    <row r="9" spans="1:11" outlineLevel="1" x14ac:dyDescent="0.25">
      <c r="A9" s="53" t="s">
        <v>16</v>
      </c>
      <c r="B9" s="54">
        <v>1863820</v>
      </c>
      <c r="C9" s="54"/>
      <c r="D9" s="54">
        <v>45105199</v>
      </c>
      <c r="E9" s="54"/>
      <c r="F9" s="52">
        <v>46969019</v>
      </c>
      <c r="G9" s="54">
        <f>B9*0.04</f>
        <v>74553</v>
      </c>
      <c r="H9" s="54">
        <f t="shared" si="1"/>
        <v>0</v>
      </c>
      <c r="I9" s="54">
        <f t="shared" si="1"/>
        <v>1804208</v>
      </c>
      <c r="J9" s="54">
        <f t="shared" si="1"/>
        <v>0</v>
      </c>
      <c r="K9" s="56">
        <f>SUM(G9:J9)</f>
        <v>1878761</v>
      </c>
    </row>
    <row r="10" spans="1:11" outlineLevel="1" x14ac:dyDescent="0.25">
      <c r="A10" s="53" t="s">
        <v>17</v>
      </c>
      <c r="B10" s="54">
        <v>1832990</v>
      </c>
      <c r="C10" s="54"/>
      <c r="D10" s="54">
        <v>36579678</v>
      </c>
      <c r="E10" s="54"/>
      <c r="F10" s="52">
        <v>38412668</v>
      </c>
      <c r="G10" s="54">
        <f>B10*0.04</f>
        <v>73320</v>
      </c>
      <c r="H10" s="54">
        <f t="shared" si="1"/>
        <v>0</v>
      </c>
      <c r="I10" s="54">
        <f t="shared" si="1"/>
        <v>1463187</v>
      </c>
      <c r="J10" s="54">
        <f t="shared" si="1"/>
        <v>0</v>
      </c>
      <c r="K10" s="56">
        <f>SUM(G10:J10)</f>
        <v>1536507</v>
      </c>
    </row>
    <row r="11" spans="1:11" outlineLevel="1" x14ac:dyDescent="0.25">
      <c r="A11" s="53" t="s">
        <v>18</v>
      </c>
      <c r="B11" s="54">
        <v>4065088</v>
      </c>
      <c r="C11" s="54"/>
      <c r="D11" s="54">
        <v>108559166</v>
      </c>
      <c r="E11" s="54"/>
      <c r="F11" s="52">
        <v>112624254</v>
      </c>
      <c r="G11" s="54">
        <f>B11*0.04</f>
        <v>162604</v>
      </c>
      <c r="H11" s="54">
        <f t="shared" si="1"/>
        <v>0</v>
      </c>
      <c r="I11" s="54">
        <f t="shared" si="1"/>
        <v>4342367</v>
      </c>
      <c r="J11" s="54">
        <f t="shared" si="1"/>
        <v>0</v>
      </c>
      <c r="K11" s="56">
        <f>SUM(G11:J11)</f>
        <v>4504971</v>
      </c>
    </row>
    <row r="12" spans="1:11" x14ac:dyDescent="0.25">
      <c r="A12" s="51" t="s">
        <v>47</v>
      </c>
      <c r="B12" s="52">
        <f t="shared" ref="B12:K12" si="2">SUM(B13:B17)</f>
        <v>0</v>
      </c>
      <c r="C12" s="52">
        <f t="shared" si="2"/>
        <v>75300308</v>
      </c>
      <c r="D12" s="52">
        <f t="shared" si="2"/>
        <v>234047837</v>
      </c>
      <c r="E12" s="52">
        <f t="shared" si="2"/>
        <v>0</v>
      </c>
      <c r="F12" s="52">
        <f t="shared" si="2"/>
        <v>309348145</v>
      </c>
      <c r="G12" s="52">
        <f t="shared" si="2"/>
        <v>0</v>
      </c>
      <c r="H12" s="52">
        <f t="shared" si="2"/>
        <v>3012012</v>
      </c>
      <c r="I12" s="52">
        <f t="shared" si="2"/>
        <v>9361913</v>
      </c>
      <c r="J12" s="52">
        <f t="shared" si="2"/>
        <v>0</v>
      </c>
      <c r="K12" s="56">
        <f t="shared" si="2"/>
        <v>12373925</v>
      </c>
    </row>
    <row r="13" spans="1:11" outlineLevel="1" x14ac:dyDescent="0.25">
      <c r="A13" s="53" t="s">
        <v>19</v>
      </c>
      <c r="B13" s="54"/>
      <c r="C13" s="54">
        <v>33638784</v>
      </c>
      <c r="D13" s="54">
        <v>88481607</v>
      </c>
      <c r="E13" s="54"/>
      <c r="F13" s="52">
        <v>122120391</v>
      </c>
      <c r="G13" s="54">
        <f t="shared" ref="G13:J17" si="3">B13*0.04</f>
        <v>0</v>
      </c>
      <c r="H13" s="54">
        <f t="shared" si="3"/>
        <v>1345551</v>
      </c>
      <c r="I13" s="54">
        <f t="shared" si="3"/>
        <v>3539264</v>
      </c>
      <c r="J13" s="54">
        <f t="shared" si="3"/>
        <v>0</v>
      </c>
      <c r="K13" s="56">
        <f>SUM(G13:J13)</f>
        <v>4884815</v>
      </c>
    </row>
    <row r="14" spans="1:11" outlineLevel="1" x14ac:dyDescent="0.25">
      <c r="A14" s="53" t="s">
        <v>15</v>
      </c>
      <c r="B14" s="54"/>
      <c r="C14" s="54">
        <v>8745880</v>
      </c>
      <c r="D14" s="54">
        <v>31564699</v>
      </c>
      <c r="E14" s="54"/>
      <c r="F14" s="52">
        <v>40310579</v>
      </c>
      <c r="G14" s="54">
        <f t="shared" si="3"/>
        <v>0</v>
      </c>
      <c r="H14" s="54">
        <f t="shared" si="3"/>
        <v>349835</v>
      </c>
      <c r="I14" s="54">
        <f t="shared" si="3"/>
        <v>1262588</v>
      </c>
      <c r="J14" s="54">
        <f t="shared" si="3"/>
        <v>0</v>
      </c>
      <c r="K14" s="56">
        <f>SUM(G14:J14)</f>
        <v>1612423</v>
      </c>
    </row>
    <row r="15" spans="1:11" outlineLevel="1" x14ac:dyDescent="0.25">
      <c r="A15" s="53" t="s">
        <v>16</v>
      </c>
      <c r="B15" s="54"/>
      <c r="C15" s="54">
        <v>11077449</v>
      </c>
      <c r="D15" s="54">
        <v>28878950</v>
      </c>
      <c r="E15" s="54"/>
      <c r="F15" s="52">
        <v>39956399</v>
      </c>
      <c r="G15" s="54">
        <f t="shared" si="3"/>
        <v>0</v>
      </c>
      <c r="H15" s="54">
        <f t="shared" si="3"/>
        <v>443098</v>
      </c>
      <c r="I15" s="54">
        <f t="shared" si="3"/>
        <v>1155158</v>
      </c>
      <c r="J15" s="54">
        <f t="shared" si="3"/>
        <v>0</v>
      </c>
      <c r="K15" s="56">
        <f>SUM(G15:J15)</f>
        <v>1598256</v>
      </c>
    </row>
    <row r="16" spans="1:11" outlineLevel="1" x14ac:dyDescent="0.25">
      <c r="A16" s="53" t="s">
        <v>17</v>
      </c>
      <c r="B16" s="54"/>
      <c r="C16" s="54">
        <v>4169499</v>
      </c>
      <c r="D16" s="54">
        <v>23719210</v>
      </c>
      <c r="E16" s="54"/>
      <c r="F16" s="52">
        <v>27888708</v>
      </c>
      <c r="G16" s="54">
        <f t="shared" si="3"/>
        <v>0</v>
      </c>
      <c r="H16" s="54">
        <f t="shared" si="3"/>
        <v>166780</v>
      </c>
      <c r="I16" s="54">
        <f t="shared" si="3"/>
        <v>948768</v>
      </c>
      <c r="J16" s="54">
        <f t="shared" si="3"/>
        <v>0</v>
      </c>
      <c r="K16" s="56">
        <f>SUM(G16:J16)</f>
        <v>1115548</v>
      </c>
    </row>
    <row r="17" spans="1:11" outlineLevel="1" x14ac:dyDescent="0.25">
      <c r="A17" s="53" t="s">
        <v>18</v>
      </c>
      <c r="B17" s="54"/>
      <c r="C17" s="54">
        <v>17668696</v>
      </c>
      <c r="D17" s="54">
        <v>61403371</v>
      </c>
      <c r="E17" s="54"/>
      <c r="F17" s="52">
        <v>79072068</v>
      </c>
      <c r="G17" s="54">
        <f t="shared" si="3"/>
        <v>0</v>
      </c>
      <c r="H17" s="54">
        <f t="shared" si="3"/>
        <v>706748</v>
      </c>
      <c r="I17" s="54">
        <f t="shared" si="3"/>
        <v>2456135</v>
      </c>
      <c r="J17" s="54">
        <f t="shared" si="3"/>
        <v>0</v>
      </c>
      <c r="K17" s="56">
        <f>SUM(G17:J17)</f>
        <v>3162883</v>
      </c>
    </row>
    <row r="18" spans="1:11" x14ac:dyDescent="0.25">
      <c r="A18" s="51" t="s">
        <v>48</v>
      </c>
      <c r="B18" s="52">
        <f t="shared" ref="B18:K18" si="4">SUM(B19:B23)</f>
        <v>0</v>
      </c>
      <c r="C18" s="52">
        <f t="shared" si="4"/>
        <v>0</v>
      </c>
      <c r="D18" s="52">
        <f t="shared" si="4"/>
        <v>92952992</v>
      </c>
      <c r="E18" s="52">
        <f t="shared" si="4"/>
        <v>4048808</v>
      </c>
      <c r="F18" s="52">
        <f t="shared" si="4"/>
        <v>97001800</v>
      </c>
      <c r="G18" s="52">
        <f t="shared" si="4"/>
        <v>0</v>
      </c>
      <c r="H18" s="52">
        <f t="shared" si="4"/>
        <v>0</v>
      </c>
      <c r="I18" s="52">
        <f t="shared" si="4"/>
        <v>3718120</v>
      </c>
      <c r="J18" s="52">
        <f t="shared" si="4"/>
        <v>161953</v>
      </c>
      <c r="K18" s="56">
        <f t="shared" si="4"/>
        <v>3880073</v>
      </c>
    </row>
    <row r="19" spans="1:11" outlineLevel="1" x14ac:dyDescent="0.25">
      <c r="A19" s="53" t="s">
        <v>19</v>
      </c>
      <c r="B19" s="54"/>
      <c r="C19" s="54"/>
      <c r="D19" s="54">
        <v>34844817</v>
      </c>
      <c r="E19" s="54">
        <v>1621476</v>
      </c>
      <c r="F19" s="52">
        <v>36466293</v>
      </c>
      <c r="G19" s="54">
        <f t="shared" ref="G19:J23" si="5">B19*0.04</f>
        <v>0</v>
      </c>
      <c r="H19" s="54">
        <f t="shared" si="5"/>
        <v>0</v>
      </c>
      <c r="I19" s="54">
        <f t="shared" si="5"/>
        <v>1393793</v>
      </c>
      <c r="J19" s="54">
        <f t="shared" si="5"/>
        <v>64859</v>
      </c>
      <c r="K19" s="56">
        <f>SUM(G19:J19)</f>
        <v>1458652</v>
      </c>
    </row>
    <row r="20" spans="1:11" outlineLevel="1" x14ac:dyDescent="0.25">
      <c r="A20" s="53" t="s">
        <v>15</v>
      </c>
      <c r="B20" s="54"/>
      <c r="C20" s="54"/>
      <c r="D20" s="54">
        <v>16208070</v>
      </c>
      <c r="E20" s="54">
        <v>519699</v>
      </c>
      <c r="F20" s="52">
        <v>16727769</v>
      </c>
      <c r="G20" s="54">
        <f t="shared" si="5"/>
        <v>0</v>
      </c>
      <c r="H20" s="54">
        <f t="shared" si="5"/>
        <v>0</v>
      </c>
      <c r="I20" s="54">
        <f t="shared" si="5"/>
        <v>648323</v>
      </c>
      <c r="J20" s="54">
        <f t="shared" si="5"/>
        <v>20788</v>
      </c>
      <c r="K20" s="56">
        <f>SUM(G20:J20)</f>
        <v>669111</v>
      </c>
    </row>
    <row r="21" spans="1:11" outlineLevel="1" x14ac:dyDescent="0.25">
      <c r="A21" s="53" t="s">
        <v>16</v>
      </c>
      <c r="B21" s="54"/>
      <c r="C21" s="54"/>
      <c r="D21" s="54">
        <v>11248928</v>
      </c>
      <c r="E21" s="54">
        <v>599069</v>
      </c>
      <c r="F21" s="52">
        <v>11847997</v>
      </c>
      <c r="G21" s="54">
        <f t="shared" si="5"/>
        <v>0</v>
      </c>
      <c r="H21" s="54">
        <f t="shared" si="5"/>
        <v>0</v>
      </c>
      <c r="I21" s="54">
        <f t="shared" si="5"/>
        <v>449957</v>
      </c>
      <c r="J21" s="54">
        <f t="shared" si="5"/>
        <v>23963</v>
      </c>
      <c r="K21" s="56">
        <f>SUM(G21:J21)</f>
        <v>473920</v>
      </c>
    </row>
    <row r="22" spans="1:11" outlineLevel="1" x14ac:dyDescent="0.25">
      <c r="A22" s="53" t="s">
        <v>17</v>
      </c>
      <c r="B22" s="54"/>
      <c r="C22" s="54"/>
      <c r="D22" s="54">
        <v>9478115</v>
      </c>
      <c r="E22" s="54">
        <v>299164</v>
      </c>
      <c r="F22" s="52">
        <v>9777279</v>
      </c>
      <c r="G22" s="54">
        <f t="shared" si="5"/>
        <v>0</v>
      </c>
      <c r="H22" s="54">
        <f t="shared" si="5"/>
        <v>0</v>
      </c>
      <c r="I22" s="54">
        <f t="shared" si="5"/>
        <v>379125</v>
      </c>
      <c r="J22" s="54">
        <f t="shared" si="5"/>
        <v>11967</v>
      </c>
      <c r="K22" s="56">
        <f>SUM(G22:J22)</f>
        <v>391092</v>
      </c>
    </row>
    <row r="23" spans="1:11" outlineLevel="1" x14ac:dyDescent="0.25">
      <c r="A23" s="53" t="s">
        <v>18</v>
      </c>
      <c r="B23" s="54"/>
      <c r="C23" s="54"/>
      <c r="D23" s="54">
        <v>21173062</v>
      </c>
      <c r="E23" s="54">
        <v>1009400</v>
      </c>
      <c r="F23" s="52">
        <v>22182462</v>
      </c>
      <c r="G23" s="54">
        <f t="shared" si="5"/>
        <v>0</v>
      </c>
      <c r="H23" s="54">
        <f t="shared" si="5"/>
        <v>0</v>
      </c>
      <c r="I23" s="54">
        <f t="shared" si="5"/>
        <v>846922</v>
      </c>
      <c r="J23" s="54">
        <f t="shared" si="5"/>
        <v>40376</v>
      </c>
      <c r="K23" s="56">
        <f>SUM(G23:J23)</f>
        <v>887298</v>
      </c>
    </row>
    <row r="24" spans="1:11" ht="22.5" x14ac:dyDescent="0.25">
      <c r="A24" s="51" t="s">
        <v>49</v>
      </c>
      <c r="B24" s="52">
        <f t="shared" ref="B24:K24" si="6">SUM(B25:B29)</f>
        <v>37786341</v>
      </c>
      <c r="C24" s="52">
        <f t="shared" si="6"/>
        <v>0</v>
      </c>
      <c r="D24" s="52">
        <f t="shared" si="6"/>
        <v>0</v>
      </c>
      <c r="E24" s="52">
        <f t="shared" si="6"/>
        <v>0</v>
      </c>
      <c r="F24" s="52">
        <f t="shared" si="6"/>
        <v>37786341</v>
      </c>
      <c r="G24" s="52">
        <f t="shared" si="6"/>
        <v>1511454</v>
      </c>
      <c r="H24" s="52">
        <f t="shared" si="6"/>
        <v>0</v>
      </c>
      <c r="I24" s="52">
        <f t="shared" si="6"/>
        <v>0</v>
      </c>
      <c r="J24" s="52">
        <f t="shared" si="6"/>
        <v>0</v>
      </c>
      <c r="K24" s="56">
        <f t="shared" si="6"/>
        <v>1511454</v>
      </c>
    </row>
    <row r="25" spans="1:11" outlineLevel="1" x14ac:dyDescent="0.25">
      <c r="A25" s="53" t="s">
        <v>19</v>
      </c>
      <c r="B25" s="54">
        <v>15733722</v>
      </c>
      <c r="C25" s="54"/>
      <c r="D25" s="54"/>
      <c r="E25" s="54"/>
      <c r="F25" s="52">
        <v>15733722</v>
      </c>
      <c r="G25" s="54">
        <f t="shared" ref="G25:J29" si="7">B25*0.04</f>
        <v>629349</v>
      </c>
      <c r="H25" s="54">
        <f t="shared" si="7"/>
        <v>0</v>
      </c>
      <c r="I25" s="54">
        <f t="shared" si="7"/>
        <v>0</v>
      </c>
      <c r="J25" s="54">
        <f t="shared" si="7"/>
        <v>0</v>
      </c>
      <c r="K25" s="56">
        <f>SUM(G25:J25)</f>
        <v>629349</v>
      </c>
    </row>
    <row r="26" spans="1:11" outlineLevel="1" x14ac:dyDescent="0.25">
      <c r="A26" s="53" t="s">
        <v>15</v>
      </c>
      <c r="B26" s="54">
        <v>5281915</v>
      </c>
      <c r="C26" s="54"/>
      <c r="D26" s="54"/>
      <c r="E26" s="54"/>
      <c r="F26" s="52">
        <v>5281915</v>
      </c>
      <c r="G26" s="54">
        <f t="shared" si="7"/>
        <v>211277</v>
      </c>
      <c r="H26" s="54">
        <f t="shared" si="7"/>
        <v>0</v>
      </c>
      <c r="I26" s="54">
        <f t="shared" si="7"/>
        <v>0</v>
      </c>
      <c r="J26" s="54">
        <f t="shared" si="7"/>
        <v>0</v>
      </c>
      <c r="K26" s="56">
        <f>SUM(G26:J26)</f>
        <v>211277</v>
      </c>
    </row>
    <row r="27" spans="1:11" outlineLevel="1" x14ac:dyDescent="0.25">
      <c r="A27" s="53" t="s">
        <v>16</v>
      </c>
      <c r="B27" s="54">
        <v>3142009</v>
      </c>
      <c r="C27" s="54"/>
      <c r="D27" s="54"/>
      <c r="E27" s="54"/>
      <c r="F27" s="52">
        <v>3142009</v>
      </c>
      <c r="G27" s="54">
        <f t="shared" si="7"/>
        <v>125680</v>
      </c>
      <c r="H27" s="54">
        <f t="shared" si="7"/>
        <v>0</v>
      </c>
      <c r="I27" s="54">
        <f t="shared" si="7"/>
        <v>0</v>
      </c>
      <c r="J27" s="54">
        <f t="shared" si="7"/>
        <v>0</v>
      </c>
      <c r="K27" s="56">
        <f>SUM(G27:J27)</f>
        <v>125680</v>
      </c>
    </row>
    <row r="28" spans="1:11" outlineLevel="1" x14ac:dyDescent="0.25">
      <c r="A28" s="53" t="s">
        <v>17</v>
      </c>
      <c r="B28" s="54">
        <v>3937019</v>
      </c>
      <c r="C28" s="54"/>
      <c r="D28" s="54"/>
      <c r="E28" s="54"/>
      <c r="F28" s="52">
        <v>3937019</v>
      </c>
      <c r="G28" s="54">
        <f t="shared" si="7"/>
        <v>157481</v>
      </c>
      <c r="H28" s="54">
        <f t="shared" si="7"/>
        <v>0</v>
      </c>
      <c r="I28" s="54">
        <f t="shared" si="7"/>
        <v>0</v>
      </c>
      <c r="J28" s="54">
        <f t="shared" si="7"/>
        <v>0</v>
      </c>
      <c r="K28" s="56">
        <f>SUM(G28:J28)</f>
        <v>157481</v>
      </c>
    </row>
    <row r="29" spans="1:11" outlineLevel="1" x14ac:dyDescent="0.25">
      <c r="A29" s="53" t="s">
        <v>18</v>
      </c>
      <c r="B29" s="54">
        <v>9691676</v>
      </c>
      <c r="C29" s="54"/>
      <c r="D29" s="54"/>
      <c r="E29" s="54"/>
      <c r="F29" s="52">
        <v>9691676</v>
      </c>
      <c r="G29" s="54">
        <f t="shared" si="7"/>
        <v>387667</v>
      </c>
      <c r="H29" s="54">
        <f t="shared" si="7"/>
        <v>0</v>
      </c>
      <c r="I29" s="54">
        <f t="shared" si="7"/>
        <v>0</v>
      </c>
      <c r="J29" s="54">
        <f t="shared" si="7"/>
        <v>0</v>
      </c>
      <c r="K29" s="56">
        <f>SUM(G29:J29)</f>
        <v>387667</v>
      </c>
    </row>
    <row r="30" spans="1:11" ht="22.5" x14ac:dyDescent="0.25">
      <c r="A30" s="51" t="s">
        <v>50</v>
      </c>
      <c r="B30" s="52">
        <f t="shared" ref="B30:K30" si="8">SUM(B31:B35)</f>
        <v>0</v>
      </c>
      <c r="C30" s="52">
        <f t="shared" si="8"/>
        <v>0</v>
      </c>
      <c r="D30" s="52">
        <f t="shared" si="8"/>
        <v>196235124</v>
      </c>
      <c r="E30" s="52">
        <f t="shared" si="8"/>
        <v>0</v>
      </c>
      <c r="F30" s="52">
        <f t="shared" si="8"/>
        <v>196235124</v>
      </c>
      <c r="G30" s="52">
        <f t="shared" si="8"/>
        <v>0</v>
      </c>
      <c r="H30" s="52">
        <f t="shared" si="8"/>
        <v>0</v>
      </c>
      <c r="I30" s="52">
        <f t="shared" si="8"/>
        <v>7849405</v>
      </c>
      <c r="J30" s="52">
        <f t="shared" si="8"/>
        <v>0</v>
      </c>
      <c r="K30" s="56">
        <f t="shared" si="8"/>
        <v>7849405</v>
      </c>
    </row>
    <row r="31" spans="1:11" outlineLevel="1" x14ac:dyDescent="0.25">
      <c r="A31" s="53" t="s">
        <v>19</v>
      </c>
      <c r="B31" s="54"/>
      <c r="C31" s="54"/>
      <c r="D31" s="54">
        <v>76760876</v>
      </c>
      <c r="E31" s="54"/>
      <c r="F31" s="52">
        <v>76760876</v>
      </c>
      <c r="G31" s="54">
        <f t="shared" ref="G31:J35" si="9">B31*0.04</f>
        <v>0</v>
      </c>
      <c r="H31" s="54">
        <f t="shared" si="9"/>
        <v>0</v>
      </c>
      <c r="I31" s="54">
        <f t="shared" si="9"/>
        <v>3070435</v>
      </c>
      <c r="J31" s="54">
        <f t="shared" si="9"/>
        <v>0</v>
      </c>
      <c r="K31" s="56">
        <f>SUM(G31:J31)</f>
        <v>3070435</v>
      </c>
    </row>
    <row r="32" spans="1:11" outlineLevel="1" x14ac:dyDescent="0.25">
      <c r="A32" s="53" t="s">
        <v>15</v>
      </c>
      <c r="B32" s="54"/>
      <c r="C32" s="54"/>
      <c r="D32" s="54">
        <v>23938496</v>
      </c>
      <c r="E32" s="54"/>
      <c r="F32" s="52">
        <v>23938496</v>
      </c>
      <c r="G32" s="54">
        <f t="shared" si="9"/>
        <v>0</v>
      </c>
      <c r="H32" s="54">
        <f t="shared" si="9"/>
        <v>0</v>
      </c>
      <c r="I32" s="54">
        <f t="shared" si="9"/>
        <v>957540</v>
      </c>
      <c r="J32" s="54">
        <f t="shared" si="9"/>
        <v>0</v>
      </c>
      <c r="K32" s="56">
        <f>SUM(G32:J32)</f>
        <v>957540</v>
      </c>
    </row>
    <row r="33" spans="1:11" outlineLevel="1" x14ac:dyDescent="0.25">
      <c r="A33" s="53" t="s">
        <v>16</v>
      </c>
      <c r="B33" s="54"/>
      <c r="C33" s="54"/>
      <c r="D33" s="54">
        <v>21154780</v>
      </c>
      <c r="E33" s="54"/>
      <c r="F33" s="52">
        <v>21154780</v>
      </c>
      <c r="G33" s="54">
        <f t="shared" si="9"/>
        <v>0</v>
      </c>
      <c r="H33" s="54">
        <f t="shared" si="9"/>
        <v>0</v>
      </c>
      <c r="I33" s="54">
        <f t="shared" si="9"/>
        <v>846191</v>
      </c>
      <c r="J33" s="54">
        <f t="shared" si="9"/>
        <v>0</v>
      </c>
      <c r="K33" s="56">
        <f>SUM(G33:J33)</f>
        <v>846191</v>
      </c>
    </row>
    <row r="34" spans="1:11" outlineLevel="1" x14ac:dyDescent="0.25">
      <c r="A34" s="53" t="s">
        <v>17</v>
      </c>
      <c r="B34" s="54"/>
      <c r="C34" s="54"/>
      <c r="D34" s="54">
        <v>16396106</v>
      </c>
      <c r="E34" s="54"/>
      <c r="F34" s="52">
        <v>16396106</v>
      </c>
      <c r="G34" s="54">
        <f t="shared" si="9"/>
        <v>0</v>
      </c>
      <c r="H34" s="54">
        <f t="shared" si="9"/>
        <v>0</v>
      </c>
      <c r="I34" s="54">
        <f t="shared" si="9"/>
        <v>655844</v>
      </c>
      <c r="J34" s="54">
        <f t="shared" si="9"/>
        <v>0</v>
      </c>
      <c r="K34" s="56">
        <f>SUM(G34:J34)</f>
        <v>655844</v>
      </c>
    </row>
    <row r="35" spans="1:11" outlineLevel="1" x14ac:dyDescent="0.25">
      <c r="A35" s="53" t="s">
        <v>18</v>
      </c>
      <c r="B35" s="54"/>
      <c r="C35" s="54"/>
      <c r="D35" s="54">
        <v>57984866</v>
      </c>
      <c r="E35" s="54"/>
      <c r="F35" s="52">
        <v>57984866</v>
      </c>
      <c r="G35" s="54">
        <f t="shared" si="9"/>
        <v>0</v>
      </c>
      <c r="H35" s="54">
        <f t="shared" si="9"/>
        <v>0</v>
      </c>
      <c r="I35" s="54">
        <f t="shared" si="9"/>
        <v>2319395</v>
      </c>
      <c r="J35" s="54">
        <f t="shared" si="9"/>
        <v>0</v>
      </c>
      <c r="K35" s="56">
        <f>SUM(G35:J35)</f>
        <v>2319395</v>
      </c>
    </row>
    <row r="36" spans="1:11" x14ac:dyDescent="0.25">
      <c r="A36" s="51" t="s">
        <v>51</v>
      </c>
      <c r="B36" s="52">
        <f t="shared" ref="B36:K36" si="10">SUM(B37:B41)</f>
        <v>0</v>
      </c>
      <c r="C36" s="52">
        <f t="shared" si="10"/>
        <v>0</v>
      </c>
      <c r="D36" s="52">
        <f t="shared" si="10"/>
        <v>79333498</v>
      </c>
      <c r="E36" s="52">
        <f t="shared" si="10"/>
        <v>0</v>
      </c>
      <c r="F36" s="52">
        <f t="shared" si="10"/>
        <v>79333498</v>
      </c>
      <c r="G36" s="52">
        <f t="shared" si="10"/>
        <v>0</v>
      </c>
      <c r="H36" s="52">
        <f t="shared" si="10"/>
        <v>0</v>
      </c>
      <c r="I36" s="52">
        <f t="shared" si="10"/>
        <v>3173342</v>
      </c>
      <c r="J36" s="52">
        <f t="shared" si="10"/>
        <v>0</v>
      </c>
      <c r="K36" s="56">
        <f t="shared" si="10"/>
        <v>3173342</v>
      </c>
    </row>
    <row r="37" spans="1:11" outlineLevel="1" x14ac:dyDescent="0.25">
      <c r="A37" s="53" t="s">
        <v>19</v>
      </c>
      <c r="B37" s="54"/>
      <c r="C37" s="54"/>
      <c r="D37" s="54">
        <v>14193664</v>
      </c>
      <c r="E37" s="54"/>
      <c r="F37" s="52">
        <v>14193664</v>
      </c>
      <c r="G37" s="54">
        <f t="shared" ref="G37:J41" si="11">B37*0.04</f>
        <v>0</v>
      </c>
      <c r="H37" s="54">
        <f t="shared" si="11"/>
        <v>0</v>
      </c>
      <c r="I37" s="54">
        <f t="shared" si="11"/>
        <v>567747</v>
      </c>
      <c r="J37" s="54">
        <f t="shared" si="11"/>
        <v>0</v>
      </c>
      <c r="K37" s="56">
        <f>SUM(G37:J37)</f>
        <v>567747</v>
      </c>
    </row>
    <row r="38" spans="1:11" outlineLevel="1" x14ac:dyDescent="0.25">
      <c r="A38" s="53" t="s">
        <v>15</v>
      </c>
      <c r="B38" s="54"/>
      <c r="C38" s="54"/>
      <c r="D38" s="54">
        <v>35077768</v>
      </c>
      <c r="E38" s="54"/>
      <c r="F38" s="52">
        <v>35077768</v>
      </c>
      <c r="G38" s="54">
        <f t="shared" si="11"/>
        <v>0</v>
      </c>
      <c r="H38" s="54">
        <f t="shared" si="11"/>
        <v>0</v>
      </c>
      <c r="I38" s="54">
        <f t="shared" si="11"/>
        <v>1403111</v>
      </c>
      <c r="J38" s="54">
        <f t="shared" si="11"/>
        <v>0</v>
      </c>
      <c r="K38" s="56">
        <f>SUM(G38:J38)</f>
        <v>1403111</v>
      </c>
    </row>
    <row r="39" spans="1:11" outlineLevel="1" x14ac:dyDescent="0.25">
      <c r="A39" s="53" t="s">
        <v>16</v>
      </c>
      <c r="B39" s="54"/>
      <c r="C39" s="54"/>
      <c r="D39" s="54">
        <v>8215363</v>
      </c>
      <c r="E39" s="54"/>
      <c r="F39" s="52">
        <v>8215363</v>
      </c>
      <c r="G39" s="54">
        <f t="shared" si="11"/>
        <v>0</v>
      </c>
      <c r="H39" s="54">
        <f t="shared" si="11"/>
        <v>0</v>
      </c>
      <c r="I39" s="54">
        <f t="shared" si="11"/>
        <v>328615</v>
      </c>
      <c r="J39" s="54">
        <f t="shared" si="11"/>
        <v>0</v>
      </c>
      <c r="K39" s="56">
        <f>SUM(G39:J39)</f>
        <v>328615</v>
      </c>
    </row>
    <row r="40" spans="1:11" outlineLevel="1" x14ac:dyDescent="0.25">
      <c r="A40" s="53" t="s">
        <v>17</v>
      </c>
      <c r="B40" s="54"/>
      <c r="C40" s="54"/>
      <c r="D40" s="54">
        <v>1042164</v>
      </c>
      <c r="E40" s="54"/>
      <c r="F40" s="52">
        <v>1042164</v>
      </c>
      <c r="G40" s="54">
        <f t="shared" si="11"/>
        <v>0</v>
      </c>
      <c r="H40" s="54">
        <f t="shared" si="11"/>
        <v>0</v>
      </c>
      <c r="I40" s="54">
        <f t="shared" si="11"/>
        <v>41687</v>
      </c>
      <c r="J40" s="54">
        <f t="shared" si="11"/>
        <v>0</v>
      </c>
      <c r="K40" s="56">
        <f>SUM(G40:J40)</f>
        <v>41687</v>
      </c>
    </row>
    <row r="41" spans="1:11" outlineLevel="1" x14ac:dyDescent="0.25">
      <c r="A41" s="53" t="s">
        <v>18</v>
      </c>
      <c r="B41" s="54"/>
      <c r="C41" s="54"/>
      <c r="D41" s="54">
        <v>20804539</v>
      </c>
      <c r="E41" s="54"/>
      <c r="F41" s="52">
        <v>20804539</v>
      </c>
      <c r="G41" s="54">
        <f t="shared" si="11"/>
        <v>0</v>
      </c>
      <c r="H41" s="54">
        <f t="shared" si="11"/>
        <v>0</v>
      </c>
      <c r="I41" s="54">
        <f t="shared" si="11"/>
        <v>832182</v>
      </c>
      <c r="J41" s="54">
        <f t="shared" si="11"/>
        <v>0</v>
      </c>
      <c r="K41" s="56">
        <f>SUM(G41:J41)</f>
        <v>832182</v>
      </c>
    </row>
    <row r="42" spans="1:11" ht="22.5" x14ac:dyDescent="0.25">
      <c r="A42" s="51" t="s">
        <v>52</v>
      </c>
      <c r="B42" s="52">
        <f t="shared" ref="B42:K42" si="12">SUM(B43:B47)</f>
        <v>0</v>
      </c>
      <c r="C42" s="52">
        <f t="shared" si="12"/>
        <v>0</v>
      </c>
      <c r="D42" s="52">
        <f t="shared" si="12"/>
        <v>14566898</v>
      </c>
      <c r="E42" s="52">
        <f t="shared" si="12"/>
        <v>0</v>
      </c>
      <c r="F42" s="52">
        <f t="shared" si="12"/>
        <v>14566898</v>
      </c>
      <c r="G42" s="52">
        <f t="shared" si="12"/>
        <v>0</v>
      </c>
      <c r="H42" s="52">
        <f t="shared" si="12"/>
        <v>0</v>
      </c>
      <c r="I42" s="52">
        <f t="shared" si="12"/>
        <v>582676</v>
      </c>
      <c r="J42" s="52">
        <f t="shared" si="12"/>
        <v>0</v>
      </c>
      <c r="K42" s="56">
        <f t="shared" si="12"/>
        <v>582676</v>
      </c>
    </row>
    <row r="43" spans="1:11" outlineLevel="1" x14ac:dyDescent="0.25">
      <c r="A43" s="53" t="s">
        <v>19</v>
      </c>
      <c r="B43" s="54"/>
      <c r="C43" s="54"/>
      <c r="D43" s="54">
        <v>3901863</v>
      </c>
      <c r="E43" s="54"/>
      <c r="F43" s="52">
        <v>3901863</v>
      </c>
      <c r="G43" s="54">
        <f t="shared" ref="G43:J47" si="13">B43*0.04</f>
        <v>0</v>
      </c>
      <c r="H43" s="54">
        <f t="shared" si="13"/>
        <v>0</v>
      </c>
      <c r="I43" s="54">
        <f t="shared" si="13"/>
        <v>156075</v>
      </c>
      <c r="J43" s="54">
        <f t="shared" si="13"/>
        <v>0</v>
      </c>
      <c r="K43" s="56">
        <f>SUM(G43:J43)</f>
        <v>156075</v>
      </c>
    </row>
    <row r="44" spans="1:11" outlineLevel="1" x14ac:dyDescent="0.25">
      <c r="A44" s="53" t="s">
        <v>15</v>
      </c>
      <c r="B44" s="54"/>
      <c r="C44" s="54"/>
      <c r="D44" s="54">
        <v>4386774</v>
      </c>
      <c r="E44" s="54"/>
      <c r="F44" s="52">
        <v>4386774</v>
      </c>
      <c r="G44" s="54">
        <f t="shared" si="13"/>
        <v>0</v>
      </c>
      <c r="H44" s="54">
        <f t="shared" si="13"/>
        <v>0</v>
      </c>
      <c r="I44" s="54">
        <f t="shared" si="13"/>
        <v>175471</v>
      </c>
      <c r="J44" s="54">
        <f t="shared" si="13"/>
        <v>0</v>
      </c>
      <c r="K44" s="56">
        <f>SUM(G44:J44)</f>
        <v>175471</v>
      </c>
    </row>
    <row r="45" spans="1:11" outlineLevel="1" x14ac:dyDescent="0.25">
      <c r="A45" s="53" t="s">
        <v>16</v>
      </c>
      <c r="B45" s="54"/>
      <c r="C45" s="54"/>
      <c r="D45" s="54">
        <v>1200109</v>
      </c>
      <c r="E45" s="54"/>
      <c r="F45" s="52">
        <v>1200109</v>
      </c>
      <c r="G45" s="54">
        <f t="shared" si="13"/>
        <v>0</v>
      </c>
      <c r="H45" s="54">
        <f t="shared" si="13"/>
        <v>0</v>
      </c>
      <c r="I45" s="54">
        <f t="shared" si="13"/>
        <v>48004</v>
      </c>
      <c r="J45" s="54">
        <f t="shared" si="13"/>
        <v>0</v>
      </c>
      <c r="K45" s="56">
        <f>SUM(G45:J45)</f>
        <v>48004</v>
      </c>
    </row>
    <row r="46" spans="1:11" outlineLevel="1" x14ac:dyDescent="0.25">
      <c r="A46" s="53" t="s">
        <v>17</v>
      </c>
      <c r="B46" s="54"/>
      <c r="C46" s="54"/>
      <c r="D46" s="54">
        <v>2033466</v>
      </c>
      <c r="E46" s="54"/>
      <c r="F46" s="52">
        <v>2033466</v>
      </c>
      <c r="G46" s="54">
        <f t="shared" si="13"/>
        <v>0</v>
      </c>
      <c r="H46" s="54">
        <f t="shared" si="13"/>
        <v>0</v>
      </c>
      <c r="I46" s="54">
        <f t="shared" si="13"/>
        <v>81339</v>
      </c>
      <c r="J46" s="54">
        <f t="shared" si="13"/>
        <v>0</v>
      </c>
      <c r="K46" s="56">
        <f>SUM(G46:J46)</f>
        <v>81339</v>
      </c>
    </row>
    <row r="47" spans="1:11" outlineLevel="1" x14ac:dyDescent="0.25">
      <c r="A47" s="53" t="s">
        <v>18</v>
      </c>
      <c r="B47" s="54"/>
      <c r="C47" s="54"/>
      <c r="D47" s="54">
        <v>3044686</v>
      </c>
      <c r="E47" s="54"/>
      <c r="F47" s="52">
        <v>3044686</v>
      </c>
      <c r="G47" s="54">
        <f t="shared" si="13"/>
        <v>0</v>
      </c>
      <c r="H47" s="54">
        <f t="shared" si="13"/>
        <v>0</v>
      </c>
      <c r="I47" s="54">
        <f t="shared" si="13"/>
        <v>121787</v>
      </c>
      <c r="J47" s="54">
        <f t="shared" si="13"/>
        <v>0</v>
      </c>
      <c r="K47" s="56">
        <f>SUM(G47:J47)</f>
        <v>121787</v>
      </c>
    </row>
    <row r="48" spans="1:11" ht="22.5" x14ac:dyDescent="0.25">
      <c r="A48" s="51" t="s">
        <v>53</v>
      </c>
      <c r="B48" s="52">
        <f t="shared" ref="B48:K48" si="14">SUM(B49:B53)</f>
        <v>0</v>
      </c>
      <c r="C48" s="52">
        <f t="shared" si="14"/>
        <v>0</v>
      </c>
      <c r="D48" s="52">
        <f t="shared" si="14"/>
        <v>13056224</v>
      </c>
      <c r="E48" s="52">
        <f t="shared" si="14"/>
        <v>0</v>
      </c>
      <c r="F48" s="52">
        <f t="shared" si="14"/>
        <v>13056224</v>
      </c>
      <c r="G48" s="52">
        <f t="shared" si="14"/>
        <v>0</v>
      </c>
      <c r="H48" s="52">
        <f t="shared" si="14"/>
        <v>0</v>
      </c>
      <c r="I48" s="52">
        <f t="shared" si="14"/>
        <v>522248</v>
      </c>
      <c r="J48" s="52">
        <f t="shared" si="14"/>
        <v>0</v>
      </c>
      <c r="K48" s="56">
        <f t="shared" si="14"/>
        <v>522248</v>
      </c>
    </row>
    <row r="49" spans="1:11" outlineLevel="1" x14ac:dyDescent="0.25">
      <c r="A49" s="53" t="s">
        <v>19</v>
      </c>
      <c r="B49" s="54"/>
      <c r="C49" s="54"/>
      <c r="D49" s="54">
        <v>6002235</v>
      </c>
      <c r="E49" s="54"/>
      <c r="F49" s="52">
        <v>6002235</v>
      </c>
      <c r="G49" s="54">
        <f t="shared" ref="G49:J53" si="15">B49*0.04</f>
        <v>0</v>
      </c>
      <c r="H49" s="54">
        <f t="shared" si="15"/>
        <v>0</v>
      </c>
      <c r="I49" s="54">
        <f t="shared" si="15"/>
        <v>240089</v>
      </c>
      <c r="J49" s="54">
        <f t="shared" si="15"/>
        <v>0</v>
      </c>
      <c r="K49" s="56">
        <f>SUM(G49:J49)</f>
        <v>240089</v>
      </c>
    </row>
    <row r="50" spans="1:11" outlineLevel="1" x14ac:dyDescent="0.25">
      <c r="A50" s="53" t="s">
        <v>15</v>
      </c>
      <c r="B50" s="54"/>
      <c r="C50" s="54"/>
      <c r="D50" s="54">
        <v>2085707</v>
      </c>
      <c r="E50" s="54"/>
      <c r="F50" s="52">
        <v>2085707</v>
      </c>
      <c r="G50" s="54">
        <f t="shared" si="15"/>
        <v>0</v>
      </c>
      <c r="H50" s="54">
        <f t="shared" si="15"/>
        <v>0</v>
      </c>
      <c r="I50" s="54">
        <f t="shared" si="15"/>
        <v>83428</v>
      </c>
      <c r="J50" s="54">
        <f t="shared" si="15"/>
        <v>0</v>
      </c>
      <c r="K50" s="56">
        <f>SUM(G50:J50)</f>
        <v>83428</v>
      </c>
    </row>
    <row r="51" spans="1:11" outlineLevel="1" x14ac:dyDescent="0.25">
      <c r="A51" s="53" t="s">
        <v>16</v>
      </c>
      <c r="B51" s="54"/>
      <c r="C51" s="54"/>
      <c r="D51" s="54">
        <v>1516549</v>
      </c>
      <c r="E51" s="54"/>
      <c r="F51" s="52">
        <v>1516549</v>
      </c>
      <c r="G51" s="54">
        <f t="shared" si="15"/>
        <v>0</v>
      </c>
      <c r="H51" s="54">
        <f t="shared" si="15"/>
        <v>0</v>
      </c>
      <c r="I51" s="54">
        <f t="shared" si="15"/>
        <v>60662</v>
      </c>
      <c r="J51" s="54">
        <f t="shared" si="15"/>
        <v>0</v>
      </c>
      <c r="K51" s="56">
        <f>SUM(G51:J51)</f>
        <v>60662</v>
      </c>
    </row>
    <row r="52" spans="1:11" outlineLevel="1" x14ac:dyDescent="0.25">
      <c r="A52" s="53" t="s">
        <v>17</v>
      </c>
      <c r="B52" s="54"/>
      <c r="C52" s="54"/>
      <c r="D52" s="54">
        <v>832759</v>
      </c>
      <c r="E52" s="54"/>
      <c r="F52" s="52">
        <v>832759</v>
      </c>
      <c r="G52" s="54">
        <f t="shared" si="15"/>
        <v>0</v>
      </c>
      <c r="H52" s="54">
        <f t="shared" si="15"/>
        <v>0</v>
      </c>
      <c r="I52" s="54">
        <f t="shared" si="15"/>
        <v>33310</v>
      </c>
      <c r="J52" s="54">
        <f t="shared" si="15"/>
        <v>0</v>
      </c>
      <c r="K52" s="56">
        <f>SUM(G52:J52)</f>
        <v>33310</v>
      </c>
    </row>
    <row r="53" spans="1:11" outlineLevel="1" x14ac:dyDescent="0.25">
      <c r="A53" s="53" t="s">
        <v>18</v>
      </c>
      <c r="B53" s="54"/>
      <c r="C53" s="54"/>
      <c r="D53" s="54">
        <v>2618974</v>
      </c>
      <c r="E53" s="54"/>
      <c r="F53" s="52">
        <v>2618974</v>
      </c>
      <c r="G53" s="54">
        <f t="shared" si="15"/>
        <v>0</v>
      </c>
      <c r="H53" s="54">
        <f t="shared" si="15"/>
        <v>0</v>
      </c>
      <c r="I53" s="54">
        <f t="shared" si="15"/>
        <v>104759</v>
      </c>
      <c r="J53" s="54">
        <f t="shared" si="15"/>
        <v>0</v>
      </c>
      <c r="K53" s="56">
        <f>SUM(G53:J53)</f>
        <v>104759</v>
      </c>
    </row>
    <row r="54" spans="1:11" x14ac:dyDescent="0.25">
      <c r="A54" s="51" t="s">
        <v>54</v>
      </c>
      <c r="B54" s="52">
        <f t="shared" ref="B54:K54" si="16">SUM(B55:B59)</f>
        <v>0</v>
      </c>
      <c r="C54" s="52">
        <f t="shared" si="16"/>
        <v>0</v>
      </c>
      <c r="D54" s="52">
        <f t="shared" si="16"/>
        <v>41684681</v>
      </c>
      <c r="E54" s="52">
        <f t="shared" si="16"/>
        <v>174932687</v>
      </c>
      <c r="F54" s="52">
        <f t="shared" si="16"/>
        <v>216617369</v>
      </c>
      <c r="G54" s="52">
        <f t="shared" si="16"/>
        <v>0</v>
      </c>
      <c r="H54" s="52">
        <f t="shared" si="16"/>
        <v>0</v>
      </c>
      <c r="I54" s="52">
        <f t="shared" si="16"/>
        <v>1667388</v>
      </c>
      <c r="J54" s="52">
        <f t="shared" si="16"/>
        <v>6997307</v>
      </c>
      <c r="K54" s="56">
        <f t="shared" si="16"/>
        <v>8664695</v>
      </c>
    </row>
    <row r="55" spans="1:11" outlineLevel="1" x14ac:dyDescent="0.25">
      <c r="A55" s="53" t="s">
        <v>19</v>
      </c>
      <c r="B55" s="54"/>
      <c r="C55" s="54"/>
      <c r="D55" s="54">
        <v>19628694</v>
      </c>
      <c r="E55" s="54">
        <v>105116081</v>
      </c>
      <c r="F55" s="52">
        <v>124744775</v>
      </c>
      <c r="G55" s="54">
        <f t="shared" ref="G55:J59" si="17">B55*0.04</f>
        <v>0</v>
      </c>
      <c r="H55" s="54">
        <f t="shared" si="17"/>
        <v>0</v>
      </c>
      <c r="I55" s="54">
        <f t="shared" si="17"/>
        <v>785148</v>
      </c>
      <c r="J55" s="54">
        <f t="shared" si="17"/>
        <v>4204643</v>
      </c>
      <c r="K55" s="56">
        <f>SUM(G55:J55)</f>
        <v>4989791</v>
      </c>
    </row>
    <row r="56" spans="1:11" outlineLevel="1" x14ac:dyDescent="0.25">
      <c r="A56" s="53" t="s">
        <v>15</v>
      </c>
      <c r="B56" s="54"/>
      <c r="C56" s="54"/>
      <c r="D56" s="54">
        <v>6505165</v>
      </c>
      <c r="E56" s="54">
        <v>26582797</v>
      </c>
      <c r="F56" s="52">
        <v>33087963</v>
      </c>
      <c r="G56" s="54">
        <f t="shared" si="17"/>
        <v>0</v>
      </c>
      <c r="H56" s="54">
        <f t="shared" si="17"/>
        <v>0</v>
      </c>
      <c r="I56" s="54">
        <f t="shared" si="17"/>
        <v>260207</v>
      </c>
      <c r="J56" s="54">
        <f t="shared" si="17"/>
        <v>1063312</v>
      </c>
      <c r="K56" s="56">
        <f>SUM(G56:J56)</f>
        <v>1323519</v>
      </c>
    </row>
    <row r="57" spans="1:11" outlineLevel="1" x14ac:dyDescent="0.25">
      <c r="A57" s="53" t="s">
        <v>16</v>
      </c>
      <c r="B57" s="54"/>
      <c r="C57" s="54"/>
      <c r="D57" s="54">
        <v>3915829</v>
      </c>
      <c r="E57" s="54">
        <v>15596324</v>
      </c>
      <c r="F57" s="52">
        <v>19512153</v>
      </c>
      <c r="G57" s="54">
        <f t="shared" si="17"/>
        <v>0</v>
      </c>
      <c r="H57" s="54">
        <f t="shared" si="17"/>
        <v>0</v>
      </c>
      <c r="I57" s="54">
        <f t="shared" si="17"/>
        <v>156633</v>
      </c>
      <c r="J57" s="54">
        <f t="shared" si="17"/>
        <v>623853</v>
      </c>
      <c r="K57" s="56">
        <f>SUM(G57:J57)</f>
        <v>780486</v>
      </c>
    </row>
    <row r="58" spans="1:11" outlineLevel="1" x14ac:dyDescent="0.25">
      <c r="A58" s="53" t="s">
        <v>17</v>
      </c>
      <c r="B58" s="54"/>
      <c r="C58" s="54"/>
      <c r="D58" s="54">
        <v>2740879</v>
      </c>
      <c r="E58" s="54">
        <v>5075505</v>
      </c>
      <c r="F58" s="52">
        <v>7816384</v>
      </c>
      <c r="G58" s="54">
        <f t="shared" si="17"/>
        <v>0</v>
      </c>
      <c r="H58" s="54">
        <f t="shared" si="17"/>
        <v>0</v>
      </c>
      <c r="I58" s="54">
        <f t="shared" si="17"/>
        <v>109635</v>
      </c>
      <c r="J58" s="54">
        <f t="shared" si="17"/>
        <v>203020</v>
      </c>
      <c r="K58" s="56">
        <f>SUM(G58:J58)</f>
        <v>312655</v>
      </c>
    </row>
    <row r="59" spans="1:11" outlineLevel="1" x14ac:dyDescent="0.25">
      <c r="A59" s="53" t="s">
        <v>18</v>
      </c>
      <c r="B59" s="54"/>
      <c r="C59" s="54"/>
      <c r="D59" s="54">
        <v>8894114</v>
      </c>
      <c r="E59" s="54">
        <v>22561980</v>
      </c>
      <c r="F59" s="52">
        <v>31456094</v>
      </c>
      <c r="G59" s="54">
        <f t="shared" si="17"/>
        <v>0</v>
      </c>
      <c r="H59" s="54">
        <f t="shared" si="17"/>
        <v>0</v>
      </c>
      <c r="I59" s="54">
        <f t="shared" si="17"/>
        <v>355765</v>
      </c>
      <c r="J59" s="54">
        <f t="shared" si="17"/>
        <v>902479</v>
      </c>
      <c r="K59" s="56">
        <f>SUM(G59:J59)</f>
        <v>1258244</v>
      </c>
    </row>
    <row r="60" spans="1:11" x14ac:dyDescent="0.25">
      <c r="A60" s="51" t="s">
        <v>55</v>
      </c>
      <c r="B60" s="52">
        <f t="shared" ref="B60:K60" si="18">SUM(B61:B65)</f>
        <v>0</v>
      </c>
      <c r="C60" s="52">
        <f t="shared" si="18"/>
        <v>44665017</v>
      </c>
      <c r="D60" s="52">
        <f t="shared" si="18"/>
        <v>8426921</v>
      </c>
      <c r="E60" s="52">
        <f t="shared" si="18"/>
        <v>48504327</v>
      </c>
      <c r="F60" s="52">
        <f t="shared" si="18"/>
        <v>101596265</v>
      </c>
      <c r="G60" s="52">
        <f t="shared" si="18"/>
        <v>0</v>
      </c>
      <c r="H60" s="52">
        <f t="shared" si="18"/>
        <v>1786601</v>
      </c>
      <c r="I60" s="52">
        <f t="shared" si="18"/>
        <v>337077</v>
      </c>
      <c r="J60" s="52">
        <f t="shared" si="18"/>
        <v>1940173</v>
      </c>
      <c r="K60" s="56">
        <f t="shared" si="18"/>
        <v>4063851</v>
      </c>
    </row>
    <row r="61" spans="1:11" outlineLevel="1" x14ac:dyDescent="0.25">
      <c r="A61" s="53" t="s">
        <v>19</v>
      </c>
      <c r="B61" s="54"/>
      <c r="C61" s="54">
        <v>22284883</v>
      </c>
      <c r="D61" s="54">
        <v>3608231</v>
      </c>
      <c r="E61" s="54">
        <v>23741181</v>
      </c>
      <c r="F61" s="52">
        <v>49634296</v>
      </c>
      <c r="G61" s="54">
        <f t="shared" ref="G61:J65" si="19">B61*0.04</f>
        <v>0</v>
      </c>
      <c r="H61" s="54">
        <f t="shared" si="19"/>
        <v>891395</v>
      </c>
      <c r="I61" s="54">
        <f t="shared" si="19"/>
        <v>144329</v>
      </c>
      <c r="J61" s="54">
        <f t="shared" si="19"/>
        <v>949647</v>
      </c>
      <c r="K61" s="56">
        <f>SUM(G61:J61)</f>
        <v>1985371</v>
      </c>
    </row>
    <row r="62" spans="1:11" outlineLevel="1" x14ac:dyDescent="0.25">
      <c r="A62" s="53" t="s">
        <v>15</v>
      </c>
      <c r="B62" s="54"/>
      <c r="C62" s="54">
        <v>4910117</v>
      </c>
      <c r="D62" s="54">
        <v>780622</v>
      </c>
      <c r="E62" s="54">
        <v>6774208</v>
      </c>
      <c r="F62" s="52">
        <v>12464947</v>
      </c>
      <c r="G62" s="54">
        <f t="shared" si="19"/>
        <v>0</v>
      </c>
      <c r="H62" s="54">
        <f t="shared" si="19"/>
        <v>196405</v>
      </c>
      <c r="I62" s="54">
        <f t="shared" si="19"/>
        <v>31225</v>
      </c>
      <c r="J62" s="54">
        <f t="shared" si="19"/>
        <v>270968</v>
      </c>
      <c r="K62" s="56">
        <f>SUM(G62:J62)</f>
        <v>498598</v>
      </c>
    </row>
    <row r="63" spans="1:11" outlineLevel="1" x14ac:dyDescent="0.25">
      <c r="A63" s="53" t="s">
        <v>16</v>
      </c>
      <c r="B63" s="54"/>
      <c r="C63" s="54">
        <v>5556561</v>
      </c>
      <c r="D63" s="54">
        <v>1316292</v>
      </c>
      <c r="E63" s="54">
        <v>6000321</v>
      </c>
      <c r="F63" s="52">
        <v>12873174</v>
      </c>
      <c r="G63" s="54">
        <f t="shared" si="19"/>
        <v>0</v>
      </c>
      <c r="H63" s="54">
        <f t="shared" si="19"/>
        <v>222262</v>
      </c>
      <c r="I63" s="54">
        <f t="shared" si="19"/>
        <v>52652</v>
      </c>
      <c r="J63" s="54">
        <f t="shared" si="19"/>
        <v>240013</v>
      </c>
      <c r="K63" s="56">
        <f>SUM(G63:J63)</f>
        <v>514927</v>
      </c>
    </row>
    <row r="64" spans="1:11" outlineLevel="1" x14ac:dyDescent="0.25">
      <c r="A64" s="53" t="s">
        <v>17</v>
      </c>
      <c r="B64" s="54"/>
      <c r="C64" s="54">
        <v>2485665</v>
      </c>
      <c r="D64" s="54">
        <v>687270</v>
      </c>
      <c r="E64" s="54">
        <v>2188992</v>
      </c>
      <c r="F64" s="52">
        <v>5361926</v>
      </c>
      <c r="G64" s="54">
        <f t="shared" si="19"/>
        <v>0</v>
      </c>
      <c r="H64" s="54">
        <f t="shared" si="19"/>
        <v>99427</v>
      </c>
      <c r="I64" s="54">
        <f t="shared" si="19"/>
        <v>27491</v>
      </c>
      <c r="J64" s="54">
        <f t="shared" si="19"/>
        <v>87560</v>
      </c>
      <c r="K64" s="56">
        <f>SUM(G64:J64)</f>
        <v>214478</v>
      </c>
    </row>
    <row r="65" spans="1:11" outlineLevel="1" x14ac:dyDescent="0.25">
      <c r="A65" s="53" t="s">
        <v>18</v>
      </c>
      <c r="B65" s="54"/>
      <c r="C65" s="54">
        <v>9427791</v>
      </c>
      <c r="D65" s="54">
        <v>2034506</v>
      </c>
      <c r="E65" s="54">
        <v>9799625</v>
      </c>
      <c r="F65" s="52">
        <v>21261922</v>
      </c>
      <c r="G65" s="54">
        <f t="shared" si="19"/>
        <v>0</v>
      </c>
      <c r="H65" s="54">
        <f t="shared" si="19"/>
        <v>377112</v>
      </c>
      <c r="I65" s="54">
        <f t="shared" si="19"/>
        <v>81380</v>
      </c>
      <c r="J65" s="54">
        <f t="shared" si="19"/>
        <v>391985</v>
      </c>
      <c r="K65" s="56">
        <f>SUM(G65:J65)</f>
        <v>850477</v>
      </c>
    </row>
    <row r="66" spans="1:11" x14ac:dyDescent="0.25">
      <c r="A66" s="51" t="s">
        <v>56</v>
      </c>
      <c r="B66" s="52">
        <f t="shared" ref="B66:K66" si="20">SUM(B67:B71)</f>
        <v>0</v>
      </c>
      <c r="C66" s="52">
        <f t="shared" si="20"/>
        <v>0</v>
      </c>
      <c r="D66" s="52">
        <f t="shared" si="20"/>
        <v>0</v>
      </c>
      <c r="E66" s="52">
        <f t="shared" si="20"/>
        <v>3118158</v>
      </c>
      <c r="F66" s="52">
        <f t="shared" si="20"/>
        <v>3118158</v>
      </c>
      <c r="G66" s="52">
        <f t="shared" si="20"/>
        <v>0</v>
      </c>
      <c r="H66" s="52">
        <f t="shared" si="20"/>
        <v>0</v>
      </c>
      <c r="I66" s="52">
        <f t="shared" si="20"/>
        <v>0</v>
      </c>
      <c r="J66" s="52">
        <f t="shared" si="20"/>
        <v>124726</v>
      </c>
      <c r="K66" s="56">
        <f t="shared" si="20"/>
        <v>124726</v>
      </c>
    </row>
    <row r="67" spans="1:11" outlineLevel="1" x14ac:dyDescent="0.25">
      <c r="A67" s="53" t="s">
        <v>19</v>
      </c>
      <c r="B67" s="54"/>
      <c r="C67" s="54"/>
      <c r="D67" s="54"/>
      <c r="E67" s="54">
        <v>750055</v>
      </c>
      <c r="F67" s="52">
        <v>750055</v>
      </c>
      <c r="G67" s="54">
        <f t="shared" ref="G67:J71" si="21">B67*0.04</f>
        <v>0</v>
      </c>
      <c r="H67" s="54">
        <f t="shared" si="21"/>
        <v>0</v>
      </c>
      <c r="I67" s="54">
        <f t="shared" si="21"/>
        <v>0</v>
      </c>
      <c r="J67" s="54">
        <f t="shared" si="21"/>
        <v>30002</v>
      </c>
      <c r="K67" s="56">
        <f>SUM(G67:J67)</f>
        <v>30002</v>
      </c>
    </row>
    <row r="68" spans="1:11" outlineLevel="1" x14ac:dyDescent="0.25">
      <c r="A68" s="53" t="s">
        <v>15</v>
      </c>
      <c r="B68" s="54"/>
      <c r="C68" s="54"/>
      <c r="D68" s="54"/>
      <c r="E68" s="54">
        <v>83471</v>
      </c>
      <c r="F68" s="52">
        <v>83471</v>
      </c>
      <c r="G68" s="54">
        <f t="shared" si="21"/>
        <v>0</v>
      </c>
      <c r="H68" s="54">
        <f t="shared" si="21"/>
        <v>0</v>
      </c>
      <c r="I68" s="54">
        <f t="shared" si="21"/>
        <v>0</v>
      </c>
      <c r="J68" s="54">
        <f t="shared" si="21"/>
        <v>3339</v>
      </c>
      <c r="K68" s="56">
        <f>SUM(G68:J68)</f>
        <v>3339</v>
      </c>
    </row>
    <row r="69" spans="1:11" outlineLevel="1" x14ac:dyDescent="0.25">
      <c r="A69" s="53" t="s">
        <v>16</v>
      </c>
      <c r="B69" s="54"/>
      <c r="C69" s="54"/>
      <c r="D69" s="54"/>
      <c r="E69" s="54"/>
      <c r="F69" s="52"/>
      <c r="G69" s="54">
        <f t="shared" si="21"/>
        <v>0</v>
      </c>
      <c r="H69" s="54">
        <f t="shared" si="21"/>
        <v>0</v>
      </c>
      <c r="I69" s="54">
        <f t="shared" si="21"/>
        <v>0</v>
      </c>
      <c r="J69" s="54">
        <f t="shared" si="21"/>
        <v>0</v>
      </c>
      <c r="K69" s="56">
        <f>SUM(G69:J69)</f>
        <v>0</v>
      </c>
    </row>
    <row r="70" spans="1:11" outlineLevel="1" x14ac:dyDescent="0.25">
      <c r="A70" s="53" t="s">
        <v>17</v>
      </c>
      <c r="B70" s="54"/>
      <c r="C70" s="54"/>
      <c r="D70" s="54"/>
      <c r="E70" s="54">
        <v>339981</v>
      </c>
      <c r="F70" s="52">
        <v>339981</v>
      </c>
      <c r="G70" s="54">
        <f t="shared" si="21"/>
        <v>0</v>
      </c>
      <c r="H70" s="54">
        <f t="shared" si="21"/>
        <v>0</v>
      </c>
      <c r="I70" s="54">
        <f t="shared" si="21"/>
        <v>0</v>
      </c>
      <c r="J70" s="54">
        <f t="shared" si="21"/>
        <v>13599</v>
      </c>
      <c r="K70" s="56">
        <f>SUM(G70:J70)</f>
        <v>13599</v>
      </c>
    </row>
    <row r="71" spans="1:11" outlineLevel="1" x14ac:dyDescent="0.25">
      <c r="A71" s="53" t="s">
        <v>18</v>
      </c>
      <c r="B71" s="54"/>
      <c r="C71" s="54"/>
      <c r="D71" s="54"/>
      <c r="E71" s="54">
        <v>1944651</v>
      </c>
      <c r="F71" s="52">
        <v>1944651</v>
      </c>
      <c r="G71" s="54">
        <f t="shared" si="21"/>
        <v>0</v>
      </c>
      <c r="H71" s="54">
        <f t="shared" si="21"/>
        <v>0</v>
      </c>
      <c r="I71" s="54">
        <f t="shared" si="21"/>
        <v>0</v>
      </c>
      <c r="J71" s="54">
        <f t="shared" si="21"/>
        <v>77786</v>
      </c>
      <c r="K71" s="56">
        <f>SUM(G71:J71)</f>
        <v>77786</v>
      </c>
    </row>
    <row r="72" spans="1:11" x14ac:dyDescent="0.25">
      <c r="A72" s="51" t="s">
        <v>57</v>
      </c>
      <c r="B72" s="52">
        <f t="shared" ref="B72:K72" si="22">SUM(B73:B77)</f>
        <v>0</v>
      </c>
      <c r="C72" s="52">
        <f t="shared" si="22"/>
        <v>0</v>
      </c>
      <c r="D72" s="52">
        <f t="shared" si="22"/>
        <v>33597074</v>
      </c>
      <c r="E72" s="52">
        <f t="shared" si="22"/>
        <v>55894960</v>
      </c>
      <c r="F72" s="52">
        <f t="shared" si="22"/>
        <v>89492032</v>
      </c>
      <c r="G72" s="52">
        <f t="shared" si="22"/>
        <v>0</v>
      </c>
      <c r="H72" s="52">
        <f t="shared" si="22"/>
        <v>0</v>
      </c>
      <c r="I72" s="52">
        <f t="shared" si="22"/>
        <v>1343883</v>
      </c>
      <c r="J72" s="52">
        <f t="shared" si="22"/>
        <v>2235798</v>
      </c>
      <c r="K72" s="56">
        <f t="shared" si="22"/>
        <v>3579681</v>
      </c>
    </row>
    <row r="73" spans="1:11" outlineLevel="1" x14ac:dyDescent="0.25">
      <c r="A73" s="53" t="s">
        <v>19</v>
      </c>
      <c r="B73" s="54"/>
      <c r="C73" s="54"/>
      <c r="D73" s="54">
        <v>12156361</v>
      </c>
      <c r="E73" s="54">
        <v>35225168</v>
      </c>
      <c r="F73" s="52">
        <v>47381528</v>
      </c>
      <c r="G73" s="54">
        <f t="shared" ref="G73:J77" si="23">B73*0.04</f>
        <v>0</v>
      </c>
      <c r="H73" s="54">
        <f t="shared" si="23"/>
        <v>0</v>
      </c>
      <c r="I73" s="54">
        <f t="shared" si="23"/>
        <v>486254</v>
      </c>
      <c r="J73" s="54">
        <f t="shared" si="23"/>
        <v>1409007</v>
      </c>
      <c r="K73" s="56">
        <f>SUM(G73:J73)</f>
        <v>1895261</v>
      </c>
    </row>
    <row r="74" spans="1:11" outlineLevel="1" x14ac:dyDescent="0.25">
      <c r="A74" s="53" t="s">
        <v>15</v>
      </c>
      <c r="B74" s="54"/>
      <c r="C74" s="54"/>
      <c r="D74" s="54">
        <v>4751965</v>
      </c>
      <c r="E74" s="54">
        <v>7363487</v>
      </c>
      <c r="F74" s="52">
        <v>12115452</v>
      </c>
      <c r="G74" s="54">
        <f t="shared" si="23"/>
        <v>0</v>
      </c>
      <c r="H74" s="54">
        <f t="shared" si="23"/>
        <v>0</v>
      </c>
      <c r="I74" s="54">
        <f t="shared" si="23"/>
        <v>190079</v>
      </c>
      <c r="J74" s="54">
        <f t="shared" si="23"/>
        <v>294539</v>
      </c>
      <c r="K74" s="56">
        <f>SUM(G74:J74)</f>
        <v>484618</v>
      </c>
    </row>
    <row r="75" spans="1:11" outlineLevel="1" x14ac:dyDescent="0.25">
      <c r="A75" s="53" t="s">
        <v>16</v>
      </c>
      <c r="B75" s="54"/>
      <c r="C75" s="54"/>
      <c r="D75" s="54">
        <v>4419044</v>
      </c>
      <c r="E75" s="54">
        <v>4952556</v>
      </c>
      <c r="F75" s="52">
        <v>9371599</v>
      </c>
      <c r="G75" s="54">
        <f t="shared" si="23"/>
        <v>0</v>
      </c>
      <c r="H75" s="54">
        <f t="shared" si="23"/>
        <v>0</v>
      </c>
      <c r="I75" s="54">
        <f t="shared" si="23"/>
        <v>176762</v>
      </c>
      <c r="J75" s="54">
        <f t="shared" si="23"/>
        <v>198102</v>
      </c>
      <c r="K75" s="56">
        <f>SUM(G75:J75)</f>
        <v>374864</v>
      </c>
    </row>
    <row r="76" spans="1:11" outlineLevel="1" x14ac:dyDescent="0.25">
      <c r="A76" s="53" t="s">
        <v>17</v>
      </c>
      <c r="B76" s="54"/>
      <c r="C76" s="54"/>
      <c r="D76" s="54">
        <v>2502931</v>
      </c>
      <c r="E76" s="54">
        <v>1007294</v>
      </c>
      <c r="F76" s="52">
        <v>3510225</v>
      </c>
      <c r="G76" s="54">
        <f t="shared" si="23"/>
        <v>0</v>
      </c>
      <c r="H76" s="54">
        <f t="shared" si="23"/>
        <v>0</v>
      </c>
      <c r="I76" s="54">
        <f t="shared" si="23"/>
        <v>100117</v>
      </c>
      <c r="J76" s="54">
        <f t="shared" si="23"/>
        <v>40292</v>
      </c>
      <c r="K76" s="56">
        <f>SUM(G76:J76)</f>
        <v>140409</v>
      </c>
    </row>
    <row r="77" spans="1:11" outlineLevel="1" x14ac:dyDescent="0.25">
      <c r="A77" s="53" t="s">
        <v>18</v>
      </c>
      <c r="B77" s="54"/>
      <c r="C77" s="54"/>
      <c r="D77" s="54">
        <v>9766773</v>
      </c>
      <c r="E77" s="54">
        <v>7346455</v>
      </c>
      <c r="F77" s="52">
        <v>17113228</v>
      </c>
      <c r="G77" s="54">
        <f t="shared" si="23"/>
        <v>0</v>
      </c>
      <c r="H77" s="54">
        <f t="shared" si="23"/>
        <v>0</v>
      </c>
      <c r="I77" s="54">
        <f t="shared" si="23"/>
        <v>390671</v>
      </c>
      <c r="J77" s="54">
        <f t="shared" si="23"/>
        <v>293858</v>
      </c>
      <c r="K77" s="56">
        <f>SUM(G77:J77)</f>
        <v>684529</v>
      </c>
    </row>
    <row r="78" spans="1:11" x14ac:dyDescent="0.25">
      <c r="A78" s="51" t="s">
        <v>58</v>
      </c>
      <c r="B78" s="52">
        <f t="shared" ref="B78:K78" si="24">SUM(B79:B83)</f>
        <v>0</v>
      </c>
      <c r="C78" s="52">
        <f t="shared" si="24"/>
        <v>0</v>
      </c>
      <c r="D78" s="52">
        <f t="shared" si="24"/>
        <v>31455051</v>
      </c>
      <c r="E78" s="52">
        <f t="shared" si="24"/>
        <v>35387450</v>
      </c>
      <c r="F78" s="52">
        <f t="shared" si="24"/>
        <v>66842502</v>
      </c>
      <c r="G78" s="52">
        <f t="shared" si="24"/>
        <v>0</v>
      </c>
      <c r="H78" s="52">
        <f t="shared" si="24"/>
        <v>0</v>
      </c>
      <c r="I78" s="52">
        <f t="shared" si="24"/>
        <v>1258203</v>
      </c>
      <c r="J78" s="52">
        <f t="shared" si="24"/>
        <v>1415497</v>
      </c>
      <c r="K78" s="56">
        <f t="shared" si="24"/>
        <v>2673700</v>
      </c>
    </row>
    <row r="79" spans="1:11" outlineLevel="1" x14ac:dyDescent="0.25">
      <c r="A79" s="53" t="s">
        <v>19</v>
      </c>
      <c r="B79" s="54"/>
      <c r="C79" s="54"/>
      <c r="D79" s="54">
        <v>13976015</v>
      </c>
      <c r="E79" s="54">
        <v>17917405</v>
      </c>
      <c r="F79" s="52">
        <v>31893420</v>
      </c>
      <c r="G79" s="54">
        <f t="shared" ref="G79:J83" si="25">B79*0.04</f>
        <v>0</v>
      </c>
      <c r="H79" s="54">
        <f t="shared" si="25"/>
        <v>0</v>
      </c>
      <c r="I79" s="54">
        <f t="shared" si="25"/>
        <v>559041</v>
      </c>
      <c r="J79" s="54">
        <f t="shared" si="25"/>
        <v>716696</v>
      </c>
      <c r="K79" s="56">
        <f>SUM(G79:J79)</f>
        <v>1275737</v>
      </c>
    </row>
    <row r="80" spans="1:11" outlineLevel="1" x14ac:dyDescent="0.25">
      <c r="A80" s="53" t="s">
        <v>15</v>
      </c>
      <c r="B80" s="54"/>
      <c r="C80" s="54"/>
      <c r="D80" s="54">
        <v>4946193</v>
      </c>
      <c r="E80" s="54">
        <v>5690162</v>
      </c>
      <c r="F80" s="52">
        <v>10636355</v>
      </c>
      <c r="G80" s="54">
        <f t="shared" si="25"/>
        <v>0</v>
      </c>
      <c r="H80" s="54">
        <f t="shared" si="25"/>
        <v>0</v>
      </c>
      <c r="I80" s="54">
        <f t="shared" si="25"/>
        <v>197848</v>
      </c>
      <c r="J80" s="54">
        <f t="shared" si="25"/>
        <v>227606</v>
      </c>
      <c r="K80" s="56">
        <f>SUM(G80:J80)</f>
        <v>425454</v>
      </c>
    </row>
    <row r="81" spans="1:11" outlineLevel="1" x14ac:dyDescent="0.25">
      <c r="A81" s="53" t="s">
        <v>16</v>
      </c>
      <c r="B81" s="54"/>
      <c r="C81" s="54"/>
      <c r="D81" s="54">
        <v>4834490</v>
      </c>
      <c r="E81" s="54">
        <v>4751747</v>
      </c>
      <c r="F81" s="52">
        <v>9586237</v>
      </c>
      <c r="G81" s="54">
        <f t="shared" si="25"/>
        <v>0</v>
      </c>
      <c r="H81" s="54">
        <f t="shared" si="25"/>
        <v>0</v>
      </c>
      <c r="I81" s="54">
        <f t="shared" si="25"/>
        <v>193380</v>
      </c>
      <c r="J81" s="54">
        <f t="shared" si="25"/>
        <v>190070</v>
      </c>
      <c r="K81" s="56">
        <f>SUM(G81:J81)</f>
        <v>383450</v>
      </c>
    </row>
    <row r="82" spans="1:11" outlineLevel="1" x14ac:dyDescent="0.25">
      <c r="A82" s="53" t="s">
        <v>17</v>
      </c>
      <c r="B82" s="54"/>
      <c r="C82" s="54"/>
      <c r="D82" s="54">
        <v>1729335</v>
      </c>
      <c r="E82" s="54">
        <v>1367235</v>
      </c>
      <c r="F82" s="52">
        <v>3096571</v>
      </c>
      <c r="G82" s="54">
        <f t="shared" si="25"/>
        <v>0</v>
      </c>
      <c r="H82" s="54">
        <f t="shared" si="25"/>
        <v>0</v>
      </c>
      <c r="I82" s="54">
        <f t="shared" si="25"/>
        <v>69173</v>
      </c>
      <c r="J82" s="54">
        <f t="shared" si="25"/>
        <v>54689</v>
      </c>
      <c r="K82" s="56">
        <f>SUM(G82:J82)</f>
        <v>123862</v>
      </c>
    </row>
    <row r="83" spans="1:11" outlineLevel="1" x14ac:dyDescent="0.25">
      <c r="A83" s="53" t="s">
        <v>18</v>
      </c>
      <c r="B83" s="54"/>
      <c r="C83" s="54"/>
      <c r="D83" s="54">
        <v>5969018</v>
      </c>
      <c r="E83" s="54">
        <v>5660901</v>
      </c>
      <c r="F83" s="52">
        <v>11629919</v>
      </c>
      <c r="G83" s="54">
        <f t="shared" si="25"/>
        <v>0</v>
      </c>
      <c r="H83" s="54">
        <f t="shared" si="25"/>
        <v>0</v>
      </c>
      <c r="I83" s="54">
        <f t="shared" si="25"/>
        <v>238761</v>
      </c>
      <c r="J83" s="54">
        <f t="shared" si="25"/>
        <v>226436</v>
      </c>
      <c r="K83" s="56">
        <f>SUM(G83:J83)</f>
        <v>465197</v>
      </c>
    </row>
    <row r="84" spans="1:11" x14ac:dyDescent="0.25">
      <c r="A84" s="51" t="s">
        <v>59</v>
      </c>
      <c r="B84" s="52">
        <f t="shared" ref="B84:K84" si="26">SUM(B85:B89)</f>
        <v>0</v>
      </c>
      <c r="C84" s="52">
        <f t="shared" si="26"/>
        <v>0</v>
      </c>
      <c r="D84" s="52">
        <f t="shared" si="26"/>
        <v>5783346</v>
      </c>
      <c r="E84" s="52">
        <f t="shared" si="26"/>
        <v>32106662</v>
      </c>
      <c r="F84" s="52">
        <f t="shared" si="26"/>
        <v>37890007</v>
      </c>
      <c r="G84" s="52">
        <f t="shared" si="26"/>
        <v>0</v>
      </c>
      <c r="H84" s="52">
        <f t="shared" si="26"/>
        <v>0</v>
      </c>
      <c r="I84" s="52">
        <f t="shared" si="26"/>
        <v>231334</v>
      </c>
      <c r="J84" s="52">
        <f t="shared" si="26"/>
        <v>1284267</v>
      </c>
      <c r="K84" s="56">
        <f t="shared" si="26"/>
        <v>1515601</v>
      </c>
    </row>
    <row r="85" spans="1:11" outlineLevel="1" x14ac:dyDescent="0.25">
      <c r="A85" s="53" t="s">
        <v>19</v>
      </c>
      <c r="B85" s="54"/>
      <c r="C85" s="54"/>
      <c r="D85" s="54">
        <v>3632819</v>
      </c>
      <c r="E85" s="54">
        <v>17399860</v>
      </c>
      <c r="F85" s="52">
        <v>21032679</v>
      </c>
      <c r="G85" s="54">
        <f t="shared" ref="G85:J89" si="27">B85*0.04</f>
        <v>0</v>
      </c>
      <c r="H85" s="54">
        <f t="shared" si="27"/>
        <v>0</v>
      </c>
      <c r="I85" s="54">
        <f t="shared" si="27"/>
        <v>145313</v>
      </c>
      <c r="J85" s="54">
        <f t="shared" si="27"/>
        <v>695994</v>
      </c>
      <c r="K85" s="56">
        <f>SUM(G85:J85)</f>
        <v>841307</v>
      </c>
    </row>
    <row r="86" spans="1:11" outlineLevel="1" x14ac:dyDescent="0.25">
      <c r="A86" s="53" t="s">
        <v>15</v>
      </c>
      <c r="B86" s="54"/>
      <c r="C86" s="54"/>
      <c r="D86" s="54">
        <v>949648</v>
      </c>
      <c r="E86" s="54">
        <v>5009093</v>
      </c>
      <c r="F86" s="52">
        <v>5958741</v>
      </c>
      <c r="G86" s="54">
        <f t="shared" si="27"/>
        <v>0</v>
      </c>
      <c r="H86" s="54">
        <f t="shared" si="27"/>
        <v>0</v>
      </c>
      <c r="I86" s="54">
        <f t="shared" si="27"/>
        <v>37986</v>
      </c>
      <c r="J86" s="54">
        <f t="shared" si="27"/>
        <v>200364</v>
      </c>
      <c r="K86" s="56">
        <f>SUM(G86:J86)</f>
        <v>238350</v>
      </c>
    </row>
    <row r="87" spans="1:11" outlineLevel="1" x14ac:dyDescent="0.25">
      <c r="A87" s="53" t="s">
        <v>16</v>
      </c>
      <c r="B87" s="54"/>
      <c r="C87" s="54"/>
      <c r="D87" s="54">
        <v>677858</v>
      </c>
      <c r="E87" s="54">
        <v>4363622</v>
      </c>
      <c r="F87" s="52">
        <v>5041480</v>
      </c>
      <c r="G87" s="54">
        <f t="shared" si="27"/>
        <v>0</v>
      </c>
      <c r="H87" s="54">
        <f t="shared" si="27"/>
        <v>0</v>
      </c>
      <c r="I87" s="54">
        <f t="shared" si="27"/>
        <v>27114</v>
      </c>
      <c r="J87" s="54">
        <f t="shared" si="27"/>
        <v>174545</v>
      </c>
      <c r="K87" s="56">
        <f>SUM(G87:J87)</f>
        <v>201659</v>
      </c>
    </row>
    <row r="88" spans="1:11" outlineLevel="1" x14ac:dyDescent="0.25">
      <c r="A88" s="53" t="s">
        <v>17</v>
      </c>
      <c r="B88" s="54"/>
      <c r="C88" s="54"/>
      <c r="D88" s="54">
        <v>68207</v>
      </c>
      <c r="E88" s="54">
        <v>1321745</v>
      </c>
      <c r="F88" s="52">
        <v>1389952</v>
      </c>
      <c r="G88" s="54">
        <f t="shared" si="27"/>
        <v>0</v>
      </c>
      <c r="H88" s="54">
        <f t="shared" si="27"/>
        <v>0</v>
      </c>
      <c r="I88" s="54">
        <f t="shared" si="27"/>
        <v>2728</v>
      </c>
      <c r="J88" s="54">
        <f t="shared" si="27"/>
        <v>52870</v>
      </c>
      <c r="K88" s="56">
        <f>SUM(G88:J88)</f>
        <v>55598</v>
      </c>
    </row>
    <row r="89" spans="1:11" outlineLevel="1" x14ac:dyDescent="0.25">
      <c r="A89" s="53" t="s">
        <v>18</v>
      </c>
      <c r="B89" s="54"/>
      <c r="C89" s="54"/>
      <c r="D89" s="54">
        <v>454814</v>
      </c>
      <c r="E89" s="54">
        <v>4012342</v>
      </c>
      <c r="F89" s="52">
        <v>4467155</v>
      </c>
      <c r="G89" s="54">
        <f t="shared" si="27"/>
        <v>0</v>
      </c>
      <c r="H89" s="54">
        <f t="shared" si="27"/>
        <v>0</v>
      </c>
      <c r="I89" s="54">
        <f t="shared" si="27"/>
        <v>18193</v>
      </c>
      <c r="J89" s="54">
        <f t="shared" si="27"/>
        <v>160494</v>
      </c>
      <c r="K89" s="56">
        <f>SUM(G89:J89)</f>
        <v>178687</v>
      </c>
    </row>
    <row r="90" spans="1:11" x14ac:dyDescent="0.25">
      <c r="A90" s="51" t="s">
        <v>60</v>
      </c>
      <c r="B90" s="52">
        <f t="shared" ref="B90:K90" si="28">SUM(B91:B95)</f>
        <v>0</v>
      </c>
      <c r="C90" s="52">
        <f t="shared" si="28"/>
        <v>0</v>
      </c>
      <c r="D90" s="52">
        <f t="shared" si="28"/>
        <v>37185630</v>
      </c>
      <c r="E90" s="52">
        <f t="shared" si="28"/>
        <v>47186611</v>
      </c>
      <c r="F90" s="52">
        <f t="shared" si="28"/>
        <v>84372242</v>
      </c>
      <c r="G90" s="52">
        <f t="shared" si="28"/>
        <v>0</v>
      </c>
      <c r="H90" s="52">
        <f t="shared" si="28"/>
        <v>0</v>
      </c>
      <c r="I90" s="52">
        <f t="shared" si="28"/>
        <v>1487426</v>
      </c>
      <c r="J90" s="52">
        <f t="shared" si="28"/>
        <v>1887463</v>
      </c>
      <c r="K90" s="56">
        <f t="shared" si="28"/>
        <v>3374889</v>
      </c>
    </row>
    <row r="91" spans="1:11" outlineLevel="1" x14ac:dyDescent="0.25">
      <c r="A91" s="53" t="s">
        <v>19</v>
      </c>
      <c r="B91" s="54"/>
      <c r="C91" s="54"/>
      <c r="D91" s="54">
        <v>18475524</v>
      </c>
      <c r="E91" s="54">
        <v>24983036</v>
      </c>
      <c r="F91" s="52">
        <v>43458561</v>
      </c>
      <c r="G91" s="54">
        <f t="shared" ref="G91:J95" si="29">B91*0.04</f>
        <v>0</v>
      </c>
      <c r="H91" s="54">
        <f t="shared" si="29"/>
        <v>0</v>
      </c>
      <c r="I91" s="54">
        <f t="shared" si="29"/>
        <v>739021</v>
      </c>
      <c r="J91" s="54">
        <f t="shared" si="29"/>
        <v>999321</v>
      </c>
      <c r="K91" s="56">
        <f>SUM(G91:J91)</f>
        <v>1738342</v>
      </c>
    </row>
    <row r="92" spans="1:11" outlineLevel="1" x14ac:dyDescent="0.25">
      <c r="A92" s="53" t="s">
        <v>15</v>
      </c>
      <c r="B92" s="54"/>
      <c r="C92" s="54"/>
      <c r="D92" s="54">
        <v>5563063</v>
      </c>
      <c r="E92" s="54">
        <v>7485130</v>
      </c>
      <c r="F92" s="52">
        <v>13048194</v>
      </c>
      <c r="G92" s="54">
        <f t="shared" si="29"/>
        <v>0</v>
      </c>
      <c r="H92" s="54">
        <f t="shared" si="29"/>
        <v>0</v>
      </c>
      <c r="I92" s="54">
        <f t="shared" si="29"/>
        <v>222523</v>
      </c>
      <c r="J92" s="54">
        <f t="shared" si="29"/>
        <v>299405</v>
      </c>
      <c r="K92" s="56">
        <f>SUM(G92:J92)</f>
        <v>521928</v>
      </c>
    </row>
    <row r="93" spans="1:11" outlineLevel="1" x14ac:dyDescent="0.25">
      <c r="A93" s="53" t="s">
        <v>16</v>
      </c>
      <c r="B93" s="54"/>
      <c r="C93" s="54"/>
      <c r="D93" s="54">
        <v>6283690</v>
      </c>
      <c r="E93" s="54">
        <v>6543683</v>
      </c>
      <c r="F93" s="52">
        <v>12827373</v>
      </c>
      <c r="G93" s="54">
        <f t="shared" si="29"/>
        <v>0</v>
      </c>
      <c r="H93" s="54">
        <f t="shared" si="29"/>
        <v>0</v>
      </c>
      <c r="I93" s="54">
        <f t="shared" si="29"/>
        <v>251348</v>
      </c>
      <c r="J93" s="54">
        <f t="shared" si="29"/>
        <v>261747</v>
      </c>
      <c r="K93" s="56">
        <f>SUM(G93:J93)</f>
        <v>513095</v>
      </c>
    </row>
    <row r="94" spans="1:11" outlineLevel="1" x14ac:dyDescent="0.25">
      <c r="A94" s="53" t="s">
        <v>17</v>
      </c>
      <c r="B94" s="54"/>
      <c r="C94" s="54"/>
      <c r="D94" s="54">
        <v>930199</v>
      </c>
      <c r="E94" s="54">
        <v>1348984</v>
      </c>
      <c r="F94" s="52">
        <v>2279182</v>
      </c>
      <c r="G94" s="54">
        <f t="shared" si="29"/>
        <v>0</v>
      </c>
      <c r="H94" s="54">
        <f t="shared" si="29"/>
        <v>0</v>
      </c>
      <c r="I94" s="54">
        <f t="shared" si="29"/>
        <v>37208</v>
      </c>
      <c r="J94" s="54">
        <f t="shared" si="29"/>
        <v>53959</v>
      </c>
      <c r="K94" s="56">
        <f>SUM(G94:J94)</f>
        <v>91167</v>
      </c>
    </row>
    <row r="95" spans="1:11" outlineLevel="1" x14ac:dyDescent="0.25">
      <c r="A95" s="53" t="s">
        <v>18</v>
      </c>
      <c r="B95" s="54"/>
      <c r="C95" s="54"/>
      <c r="D95" s="54">
        <v>5933154</v>
      </c>
      <c r="E95" s="54">
        <v>6825778</v>
      </c>
      <c r="F95" s="52">
        <v>12758932</v>
      </c>
      <c r="G95" s="54">
        <f t="shared" si="29"/>
        <v>0</v>
      </c>
      <c r="H95" s="54">
        <f t="shared" si="29"/>
        <v>0</v>
      </c>
      <c r="I95" s="54">
        <f t="shared" si="29"/>
        <v>237326</v>
      </c>
      <c r="J95" s="54">
        <f t="shared" si="29"/>
        <v>273031</v>
      </c>
      <c r="K95" s="56">
        <f>SUM(G95:J95)</f>
        <v>510357</v>
      </c>
    </row>
    <row r="96" spans="1:11" x14ac:dyDescent="0.25">
      <c r="A96" s="51" t="s">
        <v>61</v>
      </c>
      <c r="B96" s="52">
        <f t="shared" ref="B96:K96" si="30">SUM(B97:B101)</f>
        <v>0</v>
      </c>
      <c r="C96" s="52">
        <f t="shared" si="30"/>
        <v>0</v>
      </c>
      <c r="D96" s="52">
        <f t="shared" si="30"/>
        <v>12957438</v>
      </c>
      <c r="E96" s="52">
        <f t="shared" si="30"/>
        <v>42966036</v>
      </c>
      <c r="F96" s="52">
        <f t="shared" si="30"/>
        <v>55923473</v>
      </c>
      <c r="G96" s="52">
        <f t="shared" si="30"/>
        <v>0</v>
      </c>
      <c r="H96" s="52">
        <f t="shared" si="30"/>
        <v>0</v>
      </c>
      <c r="I96" s="52">
        <f t="shared" si="30"/>
        <v>518297</v>
      </c>
      <c r="J96" s="52">
        <f t="shared" si="30"/>
        <v>1718640</v>
      </c>
      <c r="K96" s="56">
        <f t="shared" si="30"/>
        <v>2236937</v>
      </c>
    </row>
    <row r="97" spans="1:11" outlineLevel="1" x14ac:dyDescent="0.25">
      <c r="A97" s="53" t="s">
        <v>19</v>
      </c>
      <c r="B97" s="54"/>
      <c r="C97" s="54"/>
      <c r="D97" s="54">
        <v>5727110</v>
      </c>
      <c r="E97" s="54">
        <v>28177312</v>
      </c>
      <c r="F97" s="52">
        <v>33904422</v>
      </c>
      <c r="G97" s="54">
        <f t="shared" ref="G97:J101" si="31">B97*0.04</f>
        <v>0</v>
      </c>
      <c r="H97" s="54">
        <f t="shared" si="31"/>
        <v>0</v>
      </c>
      <c r="I97" s="54">
        <f t="shared" si="31"/>
        <v>229084</v>
      </c>
      <c r="J97" s="54">
        <f t="shared" si="31"/>
        <v>1127092</v>
      </c>
      <c r="K97" s="56">
        <f>SUM(G97:J97)</f>
        <v>1356176</v>
      </c>
    </row>
    <row r="98" spans="1:11" outlineLevel="1" x14ac:dyDescent="0.25">
      <c r="A98" s="53" t="s">
        <v>15</v>
      </c>
      <c r="B98" s="54"/>
      <c r="C98" s="54"/>
      <c r="D98" s="54">
        <v>1384335</v>
      </c>
      <c r="E98" s="54">
        <v>6721734</v>
      </c>
      <c r="F98" s="52">
        <v>8106069</v>
      </c>
      <c r="G98" s="54">
        <f t="shared" si="31"/>
        <v>0</v>
      </c>
      <c r="H98" s="54">
        <f t="shared" si="31"/>
        <v>0</v>
      </c>
      <c r="I98" s="54">
        <f t="shared" si="31"/>
        <v>55373</v>
      </c>
      <c r="J98" s="54">
        <f t="shared" si="31"/>
        <v>268869</v>
      </c>
      <c r="K98" s="56">
        <f>SUM(G98:J98)</f>
        <v>324242</v>
      </c>
    </row>
    <row r="99" spans="1:11" outlineLevel="1" x14ac:dyDescent="0.25">
      <c r="A99" s="53" t="s">
        <v>16</v>
      </c>
      <c r="B99" s="54"/>
      <c r="C99" s="54"/>
      <c r="D99" s="54">
        <v>2506094</v>
      </c>
      <c r="E99" s="54">
        <v>4190562</v>
      </c>
      <c r="F99" s="52">
        <v>6696655</v>
      </c>
      <c r="G99" s="54">
        <f t="shared" si="31"/>
        <v>0</v>
      </c>
      <c r="H99" s="54">
        <f t="shared" si="31"/>
        <v>0</v>
      </c>
      <c r="I99" s="54">
        <f t="shared" si="31"/>
        <v>100244</v>
      </c>
      <c r="J99" s="54">
        <f t="shared" si="31"/>
        <v>167622</v>
      </c>
      <c r="K99" s="56">
        <f>SUM(G99:J99)</f>
        <v>267866</v>
      </c>
    </row>
    <row r="100" spans="1:11" outlineLevel="1" x14ac:dyDescent="0.25">
      <c r="A100" s="53" t="s">
        <v>17</v>
      </c>
      <c r="B100" s="54"/>
      <c r="C100" s="54"/>
      <c r="D100" s="54">
        <v>636449</v>
      </c>
      <c r="E100" s="54">
        <v>832604</v>
      </c>
      <c r="F100" s="52">
        <v>1469053</v>
      </c>
      <c r="G100" s="54">
        <f t="shared" si="31"/>
        <v>0</v>
      </c>
      <c r="H100" s="54">
        <f t="shared" si="31"/>
        <v>0</v>
      </c>
      <c r="I100" s="54">
        <f t="shared" si="31"/>
        <v>25458</v>
      </c>
      <c r="J100" s="54">
        <f t="shared" si="31"/>
        <v>33304</v>
      </c>
      <c r="K100" s="56">
        <f>SUM(G100:J100)</f>
        <v>58762</v>
      </c>
    </row>
    <row r="101" spans="1:11" outlineLevel="1" x14ac:dyDescent="0.25">
      <c r="A101" s="53" t="s">
        <v>18</v>
      </c>
      <c r="B101" s="54"/>
      <c r="C101" s="54"/>
      <c r="D101" s="54">
        <v>2703450</v>
      </c>
      <c r="E101" s="54">
        <v>3043824</v>
      </c>
      <c r="F101" s="52">
        <v>5747274</v>
      </c>
      <c r="G101" s="54">
        <f t="shared" si="31"/>
        <v>0</v>
      </c>
      <c r="H101" s="54">
        <f t="shared" si="31"/>
        <v>0</v>
      </c>
      <c r="I101" s="54">
        <f t="shared" si="31"/>
        <v>108138</v>
      </c>
      <c r="J101" s="54">
        <f t="shared" si="31"/>
        <v>121753</v>
      </c>
      <c r="K101" s="56">
        <f>SUM(G101:J101)</f>
        <v>229891</v>
      </c>
    </row>
    <row r="102" spans="1:11" x14ac:dyDescent="0.25">
      <c r="A102" s="51" t="s">
        <v>62</v>
      </c>
      <c r="B102" s="52">
        <f t="shared" ref="B102:K102" si="32">SUM(B103:B107)</f>
        <v>0</v>
      </c>
      <c r="C102" s="52">
        <f t="shared" si="32"/>
        <v>43446066</v>
      </c>
      <c r="D102" s="52">
        <f t="shared" si="32"/>
        <v>20060635</v>
      </c>
      <c r="E102" s="52">
        <f t="shared" si="32"/>
        <v>57885834</v>
      </c>
      <c r="F102" s="52">
        <f t="shared" si="32"/>
        <v>121392534</v>
      </c>
      <c r="G102" s="52">
        <f t="shared" si="32"/>
        <v>0</v>
      </c>
      <c r="H102" s="52">
        <f t="shared" si="32"/>
        <v>1737844</v>
      </c>
      <c r="I102" s="52">
        <f t="shared" si="32"/>
        <v>802424</v>
      </c>
      <c r="J102" s="52">
        <f t="shared" si="32"/>
        <v>2315433</v>
      </c>
      <c r="K102" s="56">
        <f t="shared" si="32"/>
        <v>4855701</v>
      </c>
    </row>
    <row r="103" spans="1:11" outlineLevel="1" x14ac:dyDescent="0.25">
      <c r="A103" s="53" t="s">
        <v>19</v>
      </c>
      <c r="B103" s="54"/>
      <c r="C103" s="54">
        <v>22165195</v>
      </c>
      <c r="D103" s="54">
        <v>7581187</v>
      </c>
      <c r="E103" s="54">
        <v>31787262</v>
      </c>
      <c r="F103" s="52">
        <v>61533644</v>
      </c>
      <c r="G103" s="54">
        <f t="shared" ref="G103:J107" si="33">B103*0.04</f>
        <v>0</v>
      </c>
      <c r="H103" s="54">
        <f t="shared" si="33"/>
        <v>886608</v>
      </c>
      <c r="I103" s="54">
        <f t="shared" si="33"/>
        <v>303247</v>
      </c>
      <c r="J103" s="54">
        <f t="shared" si="33"/>
        <v>1271490</v>
      </c>
      <c r="K103" s="56">
        <f>SUM(G103:J103)</f>
        <v>2461345</v>
      </c>
    </row>
    <row r="104" spans="1:11" outlineLevel="1" x14ac:dyDescent="0.25">
      <c r="A104" s="53" t="s">
        <v>15</v>
      </c>
      <c r="B104" s="54"/>
      <c r="C104" s="54">
        <v>5450417</v>
      </c>
      <c r="D104" s="54">
        <v>2360204</v>
      </c>
      <c r="E104" s="54">
        <v>7237006</v>
      </c>
      <c r="F104" s="52">
        <v>15047627</v>
      </c>
      <c r="G104" s="54">
        <f t="shared" si="33"/>
        <v>0</v>
      </c>
      <c r="H104" s="54">
        <f t="shared" si="33"/>
        <v>218017</v>
      </c>
      <c r="I104" s="54">
        <f t="shared" si="33"/>
        <v>94408</v>
      </c>
      <c r="J104" s="54">
        <f t="shared" si="33"/>
        <v>289480</v>
      </c>
      <c r="K104" s="56">
        <f>SUM(G104:J104)</f>
        <v>601905</v>
      </c>
    </row>
    <row r="105" spans="1:11" outlineLevel="1" x14ac:dyDescent="0.25">
      <c r="A105" s="53" t="s">
        <v>16</v>
      </c>
      <c r="B105" s="54"/>
      <c r="C105" s="54">
        <v>5480997</v>
      </c>
      <c r="D105" s="54">
        <v>3119784</v>
      </c>
      <c r="E105" s="54">
        <v>6943480</v>
      </c>
      <c r="F105" s="52">
        <v>15544260</v>
      </c>
      <c r="G105" s="54">
        <f t="shared" si="33"/>
        <v>0</v>
      </c>
      <c r="H105" s="54">
        <f t="shared" si="33"/>
        <v>219240</v>
      </c>
      <c r="I105" s="54">
        <f t="shared" si="33"/>
        <v>124791</v>
      </c>
      <c r="J105" s="54">
        <f t="shared" si="33"/>
        <v>277739</v>
      </c>
      <c r="K105" s="56">
        <f>SUM(G105:J105)</f>
        <v>621770</v>
      </c>
    </row>
    <row r="106" spans="1:11" outlineLevel="1" x14ac:dyDescent="0.25">
      <c r="A106" s="53" t="s">
        <v>17</v>
      </c>
      <c r="B106" s="54"/>
      <c r="C106" s="54">
        <v>2052916</v>
      </c>
      <c r="D106" s="54">
        <v>1454786</v>
      </c>
      <c r="E106" s="54">
        <v>2754748</v>
      </c>
      <c r="F106" s="52">
        <v>6262451</v>
      </c>
      <c r="G106" s="54">
        <f t="shared" si="33"/>
        <v>0</v>
      </c>
      <c r="H106" s="54">
        <f t="shared" si="33"/>
        <v>82117</v>
      </c>
      <c r="I106" s="54">
        <f t="shared" si="33"/>
        <v>58191</v>
      </c>
      <c r="J106" s="54">
        <f t="shared" si="33"/>
        <v>110190</v>
      </c>
      <c r="K106" s="56">
        <f>SUM(G106:J106)</f>
        <v>250498</v>
      </c>
    </row>
    <row r="107" spans="1:11" outlineLevel="1" x14ac:dyDescent="0.25">
      <c r="A107" s="53" t="s">
        <v>18</v>
      </c>
      <c r="B107" s="54"/>
      <c r="C107" s="54">
        <v>8296541</v>
      </c>
      <c r="D107" s="54">
        <v>5544674</v>
      </c>
      <c r="E107" s="54">
        <v>9163338</v>
      </c>
      <c r="F107" s="52">
        <v>23004552</v>
      </c>
      <c r="G107" s="54">
        <f t="shared" si="33"/>
        <v>0</v>
      </c>
      <c r="H107" s="54">
        <f t="shared" si="33"/>
        <v>331862</v>
      </c>
      <c r="I107" s="54">
        <f t="shared" si="33"/>
        <v>221787</v>
      </c>
      <c r="J107" s="54">
        <f t="shared" si="33"/>
        <v>366534</v>
      </c>
      <c r="K107" s="56">
        <f>SUM(G107:J107)</f>
        <v>920183</v>
      </c>
    </row>
    <row r="108" spans="1:11" x14ac:dyDescent="0.25">
      <c r="A108" s="51" t="s">
        <v>63</v>
      </c>
      <c r="B108" s="52">
        <f t="shared" ref="B108:K108" si="34">SUM(B109:B113)</f>
        <v>0</v>
      </c>
      <c r="C108" s="52">
        <f t="shared" si="34"/>
        <v>0</v>
      </c>
      <c r="D108" s="52">
        <f t="shared" si="34"/>
        <v>24536647</v>
      </c>
      <c r="E108" s="52">
        <f t="shared" si="34"/>
        <v>218795788</v>
      </c>
      <c r="F108" s="52">
        <f t="shared" si="34"/>
        <v>243332435</v>
      </c>
      <c r="G108" s="52">
        <f t="shared" si="34"/>
        <v>0</v>
      </c>
      <c r="H108" s="52">
        <f t="shared" si="34"/>
        <v>0</v>
      </c>
      <c r="I108" s="52">
        <f t="shared" si="34"/>
        <v>981466</v>
      </c>
      <c r="J108" s="52">
        <f t="shared" si="34"/>
        <v>8751831</v>
      </c>
      <c r="K108" s="56">
        <f t="shared" si="34"/>
        <v>9733297</v>
      </c>
    </row>
    <row r="109" spans="1:11" outlineLevel="1" x14ac:dyDescent="0.25">
      <c r="A109" s="53" t="s">
        <v>19</v>
      </c>
      <c r="B109" s="54"/>
      <c r="C109" s="54"/>
      <c r="D109" s="54">
        <v>6981788</v>
      </c>
      <c r="E109" s="54">
        <v>119561492</v>
      </c>
      <c r="F109" s="52">
        <v>126543280</v>
      </c>
      <c r="G109" s="54">
        <f t="shared" ref="G109:J113" si="35">B109*0.04</f>
        <v>0</v>
      </c>
      <c r="H109" s="54">
        <f t="shared" si="35"/>
        <v>0</v>
      </c>
      <c r="I109" s="54">
        <f t="shared" si="35"/>
        <v>279272</v>
      </c>
      <c r="J109" s="54">
        <f t="shared" si="35"/>
        <v>4782460</v>
      </c>
      <c r="K109" s="56">
        <f>SUM(G109:J109)</f>
        <v>5061732</v>
      </c>
    </row>
    <row r="110" spans="1:11" outlineLevel="1" x14ac:dyDescent="0.25">
      <c r="A110" s="53" t="s">
        <v>15</v>
      </c>
      <c r="B110" s="54"/>
      <c r="C110" s="54"/>
      <c r="D110" s="54">
        <v>1543031</v>
      </c>
      <c r="E110" s="54">
        <v>42481511</v>
      </c>
      <c r="F110" s="52">
        <v>44024542</v>
      </c>
      <c r="G110" s="54">
        <f t="shared" si="35"/>
        <v>0</v>
      </c>
      <c r="H110" s="54">
        <f t="shared" si="35"/>
        <v>0</v>
      </c>
      <c r="I110" s="54">
        <f t="shared" si="35"/>
        <v>61721</v>
      </c>
      <c r="J110" s="54">
        <f t="shared" si="35"/>
        <v>1699260</v>
      </c>
      <c r="K110" s="56">
        <f>SUM(G110:J110)</f>
        <v>1760981</v>
      </c>
    </row>
    <row r="111" spans="1:11" outlineLevel="1" x14ac:dyDescent="0.25">
      <c r="A111" s="53" t="s">
        <v>16</v>
      </c>
      <c r="B111" s="54"/>
      <c r="C111" s="54"/>
      <c r="D111" s="54">
        <v>3780681</v>
      </c>
      <c r="E111" s="54">
        <v>20143841</v>
      </c>
      <c r="F111" s="52">
        <v>23924522</v>
      </c>
      <c r="G111" s="54">
        <f t="shared" si="35"/>
        <v>0</v>
      </c>
      <c r="H111" s="54">
        <f t="shared" si="35"/>
        <v>0</v>
      </c>
      <c r="I111" s="54">
        <f t="shared" si="35"/>
        <v>151227</v>
      </c>
      <c r="J111" s="54">
        <f t="shared" si="35"/>
        <v>805754</v>
      </c>
      <c r="K111" s="56">
        <f>SUM(G111:J111)</f>
        <v>956981</v>
      </c>
    </row>
    <row r="112" spans="1:11" outlineLevel="1" x14ac:dyDescent="0.25">
      <c r="A112" s="53" t="s">
        <v>17</v>
      </c>
      <c r="B112" s="54"/>
      <c r="C112" s="54"/>
      <c r="D112" s="54">
        <v>1243509</v>
      </c>
      <c r="E112" s="54">
        <v>6562457</v>
      </c>
      <c r="F112" s="52">
        <v>7805966</v>
      </c>
      <c r="G112" s="54">
        <f t="shared" si="35"/>
        <v>0</v>
      </c>
      <c r="H112" s="54">
        <f t="shared" si="35"/>
        <v>0</v>
      </c>
      <c r="I112" s="54">
        <f t="shared" si="35"/>
        <v>49740</v>
      </c>
      <c r="J112" s="54">
        <f t="shared" si="35"/>
        <v>262498</v>
      </c>
      <c r="K112" s="56">
        <f>SUM(G112:J112)</f>
        <v>312238</v>
      </c>
    </row>
    <row r="113" spans="1:11" outlineLevel="1" x14ac:dyDescent="0.25">
      <c r="A113" s="53" t="s">
        <v>18</v>
      </c>
      <c r="B113" s="54"/>
      <c r="C113" s="54"/>
      <c r="D113" s="54">
        <v>10987638</v>
      </c>
      <c r="E113" s="54">
        <v>30046487</v>
      </c>
      <c r="F113" s="52">
        <v>41034125</v>
      </c>
      <c r="G113" s="54">
        <f t="shared" si="35"/>
        <v>0</v>
      </c>
      <c r="H113" s="54">
        <f t="shared" si="35"/>
        <v>0</v>
      </c>
      <c r="I113" s="54">
        <f t="shared" si="35"/>
        <v>439506</v>
      </c>
      <c r="J113" s="54">
        <f t="shared" si="35"/>
        <v>1201859</v>
      </c>
      <c r="K113" s="56">
        <f>SUM(G113:J113)</f>
        <v>1641365</v>
      </c>
    </row>
    <row r="114" spans="1:11" ht="22.5" x14ac:dyDescent="0.25">
      <c r="A114" s="51" t="s">
        <v>64</v>
      </c>
      <c r="B114" s="52">
        <f t="shared" ref="B114:K114" si="36">SUM(B115:B119)</f>
        <v>43772460</v>
      </c>
      <c r="C114" s="52">
        <f t="shared" si="36"/>
        <v>0</v>
      </c>
      <c r="D114" s="52">
        <f t="shared" si="36"/>
        <v>0</v>
      </c>
      <c r="E114" s="52">
        <f t="shared" si="36"/>
        <v>0</v>
      </c>
      <c r="F114" s="52">
        <f t="shared" si="36"/>
        <v>43772460</v>
      </c>
      <c r="G114" s="52">
        <f t="shared" si="36"/>
        <v>1750899</v>
      </c>
      <c r="H114" s="52">
        <f t="shared" si="36"/>
        <v>0</v>
      </c>
      <c r="I114" s="52">
        <f t="shared" si="36"/>
        <v>0</v>
      </c>
      <c r="J114" s="52">
        <f t="shared" si="36"/>
        <v>0</v>
      </c>
      <c r="K114" s="56">
        <f t="shared" si="36"/>
        <v>1750899</v>
      </c>
    </row>
    <row r="115" spans="1:11" outlineLevel="1" x14ac:dyDescent="0.25">
      <c r="A115" s="53" t="s">
        <v>19</v>
      </c>
      <c r="B115" s="54">
        <v>17145519</v>
      </c>
      <c r="C115" s="54"/>
      <c r="D115" s="54"/>
      <c r="E115" s="54"/>
      <c r="F115" s="52">
        <v>17145519</v>
      </c>
      <c r="G115" s="54">
        <f t="shared" ref="G115:J119" si="37">B115*0.04</f>
        <v>685821</v>
      </c>
      <c r="H115" s="54">
        <f t="shared" si="37"/>
        <v>0</v>
      </c>
      <c r="I115" s="54">
        <f t="shared" si="37"/>
        <v>0</v>
      </c>
      <c r="J115" s="54">
        <f t="shared" si="37"/>
        <v>0</v>
      </c>
      <c r="K115" s="56">
        <f>SUM(G115:J115)</f>
        <v>685821</v>
      </c>
    </row>
    <row r="116" spans="1:11" outlineLevel="1" x14ac:dyDescent="0.25">
      <c r="A116" s="53" t="s">
        <v>15</v>
      </c>
      <c r="B116" s="54">
        <v>7730811</v>
      </c>
      <c r="C116" s="54"/>
      <c r="D116" s="54"/>
      <c r="E116" s="54"/>
      <c r="F116" s="52">
        <v>7730811</v>
      </c>
      <c r="G116" s="54">
        <f t="shared" si="37"/>
        <v>309232</v>
      </c>
      <c r="H116" s="54">
        <f t="shared" si="37"/>
        <v>0</v>
      </c>
      <c r="I116" s="54">
        <f t="shared" si="37"/>
        <v>0</v>
      </c>
      <c r="J116" s="54">
        <f t="shared" si="37"/>
        <v>0</v>
      </c>
      <c r="K116" s="56">
        <f>SUM(G116:J116)</f>
        <v>309232</v>
      </c>
    </row>
    <row r="117" spans="1:11" outlineLevel="1" x14ac:dyDescent="0.25">
      <c r="A117" s="53" t="s">
        <v>16</v>
      </c>
      <c r="B117" s="54">
        <v>4739588</v>
      </c>
      <c r="C117" s="54"/>
      <c r="D117" s="54"/>
      <c r="E117" s="54"/>
      <c r="F117" s="52">
        <v>4739588</v>
      </c>
      <c r="G117" s="54">
        <f t="shared" si="37"/>
        <v>189584</v>
      </c>
      <c r="H117" s="54">
        <f t="shared" si="37"/>
        <v>0</v>
      </c>
      <c r="I117" s="54">
        <f t="shared" si="37"/>
        <v>0</v>
      </c>
      <c r="J117" s="54">
        <f t="shared" si="37"/>
        <v>0</v>
      </c>
      <c r="K117" s="56">
        <f>SUM(G117:J117)</f>
        <v>189584</v>
      </c>
    </row>
    <row r="118" spans="1:11" outlineLevel="1" x14ac:dyDescent="0.25">
      <c r="A118" s="53" t="s">
        <v>17</v>
      </c>
      <c r="B118" s="54">
        <v>3898201</v>
      </c>
      <c r="C118" s="54"/>
      <c r="D118" s="54"/>
      <c r="E118" s="54"/>
      <c r="F118" s="52">
        <v>3898201</v>
      </c>
      <c r="G118" s="54">
        <f t="shared" si="37"/>
        <v>155928</v>
      </c>
      <c r="H118" s="54">
        <f t="shared" si="37"/>
        <v>0</v>
      </c>
      <c r="I118" s="54">
        <f t="shared" si="37"/>
        <v>0</v>
      </c>
      <c r="J118" s="54">
        <f t="shared" si="37"/>
        <v>0</v>
      </c>
      <c r="K118" s="56">
        <f>SUM(G118:J118)</f>
        <v>155928</v>
      </c>
    </row>
    <row r="119" spans="1:11" outlineLevel="1" x14ac:dyDescent="0.25">
      <c r="A119" s="53" t="s">
        <v>18</v>
      </c>
      <c r="B119" s="54">
        <v>10258341</v>
      </c>
      <c r="C119" s="54"/>
      <c r="D119" s="54"/>
      <c r="E119" s="54"/>
      <c r="F119" s="52">
        <v>10258341</v>
      </c>
      <c r="G119" s="54">
        <f t="shared" si="37"/>
        <v>410334</v>
      </c>
      <c r="H119" s="54">
        <f t="shared" si="37"/>
        <v>0</v>
      </c>
      <c r="I119" s="54">
        <f t="shared" si="37"/>
        <v>0</v>
      </c>
      <c r="J119" s="54">
        <f t="shared" si="37"/>
        <v>0</v>
      </c>
      <c r="K119" s="56">
        <f>SUM(G119:J119)</f>
        <v>410334</v>
      </c>
    </row>
    <row r="120" spans="1:11" x14ac:dyDescent="0.25">
      <c r="A120" s="51" t="s">
        <v>65</v>
      </c>
      <c r="B120" s="52">
        <f t="shared" ref="B120:K120" si="38">SUM(B121:B125)</f>
        <v>0</v>
      </c>
      <c r="C120" s="52">
        <f t="shared" si="38"/>
        <v>0</v>
      </c>
      <c r="D120" s="52">
        <f t="shared" si="38"/>
        <v>2433487</v>
      </c>
      <c r="E120" s="52">
        <f t="shared" si="38"/>
        <v>43392768</v>
      </c>
      <c r="F120" s="52">
        <f t="shared" si="38"/>
        <v>45826255</v>
      </c>
      <c r="G120" s="52">
        <f t="shared" si="38"/>
        <v>0</v>
      </c>
      <c r="H120" s="52">
        <f t="shared" si="38"/>
        <v>0</v>
      </c>
      <c r="I120" s="52">
        <f t="shared" si="38"/>
        <v>97339</v>
      </c>
      <c r="J120" s="52">
        <f t="shared" si="38"/>
        <v>1735711</v>
      </c>
      <c r="K120" s="56">
        <f t="shared" si="38"/>
        <v>1833050</v>
      </c>
    </row>
    <row r="121" spans="1:11" outlineLevel="1" x14ac:dyDescent="0.25">
      <c r="A121" s="53" t="s">
        <v>19</v>
      </c>
      <c r="B121" s="54"/>
      <c r="C121" s="54"/>
      <c r="D121" s="54">
        <v>69455</v>
      </c>
      <c r="E121" s="54">
        <v>5695005</v>
      </c>
      <c r="F121" s="52">
        <v>5764460</v>
      </c>
      <c r="G121" s="54">
        <f t="shared" ref="G121:J125" si="39">B121*0.04</f>
        <v>0</v>
      </c>
      <c r="H121" s="54">
        <f t="shared" si="39"/>
        <v>0</v>
      </c>
      <c r="I121" s="54">
        <f t="shared" si="39"/>
        <v>2778</v>
      </c>
      <c r="J121" s="54">
        <f t="shared" si="39"/>
        <v>227800</v>
      </c>
      <c r="K121" s="56">
        <f>SUM(G121:J121)</f>
        <v>230578</v>
      </c>
    </row>
    <row r="122" spans="1:11" outlineLevel="1" x14ac:dyDescent="0.25">
      <c r="A122" s="53" t="s">
        <v>15</v>
      </c>
      <c r="B122" s="54"/>
      <c r="C122" s="54"/>
      <c r="D122" s="54">
        <v>1868901</v>
      </c>
      <c r="E122" s="54">
        <v>25306634</v>
      </c>
      <c r="F122" s="52">
        <v>27175535</v>
      </c>
      <c r="G122" s="54">
        <f t="shared" si="39"/>
        <v>0</v>
      </c>
      <c r="H122" s="54">
        <f t="shared" si="39"/>
        <v>0</v>
      </c>
      <c r="I122" s="54">
        <f t="shared" si="39"/>
        <v>74756</v>
      </c>
      <c r="J122" s="54">
        <f t="shared" si="39"/>
        <v>1012265</v>
      </c>
      <c r="K122" s="56">
        <f>SUM(G122:J122)</f>
        <v>1087021</v>
      </c>
    </row>
    <row r="123" spans="1:11" outlineLevel="1" x14ac:dyDescent="0.25">
      <c r="A123" s="53" t="s">
        <v>16</v>
      </c>
      <c r="B123" s="54"/>
      <c r="C123" s="54"/>
      <c r="D123" s="54"/>
      <c r="E123" s="54">
        <v>2158490</v>
      </c>
      <c r="F123" s="52">
        <v>2158490</v>
      </c>
      <c r="G123" s="54">
        <f t="shared" si="39"/>
        <v>0</v>
      </c>
      <c r="H123" s="54">
        <f t="shared" si="39"/>
        <v>0</v>
      </c>
      <c r="I123" s="54">
        <f t="shared" si="39"/>
        <v>0</v>
      </c>
      <c r="J123" s="54">
        <f t="shared" si="39"/>
        <v>86340</v>
      </c>
      <c r="K123" s="56">
        <f>SUM(G123:J123)</f>
        <v>86340</v>
      </c>
    </row>
    <row r="124" spans="1:11" outlineLevel="1" x14ac:dyDescent="0.25">
      <c r="A124" s="53" t="s">
        <v>17</v>
      </c>
      <c r="B124" s="54"/>
      <c r="C124" s="54"/>
      <c r="D124" s="54"/>
      <c r="E124" s="54">
        <v>986501</v>
      </c>
      <c r="F124" s="52">
        <v>986501</v>
      </c>
      <c r="G124" s="54">
        <f t="shared" si="39"/>
        <v>0</v>
      </c>
      <c r="H124" s="54">
        <f t="shared" si="39"/>
        <v>0</v>
      </c>
      <c r="I124" s="54">
        <f t="shared" si="39"/>
        <v>0</v>
      </c>
      <c r="J124" s="54">
        <f t="shared" si="39"/>
        <v>39460</v>
      </c>
      <c r="K124" s="56">
        <f>SUM(G124:J124)</f>
        <v>39460</v>
      </c>
    </row>
    <row r="125" spans="1:11" outlineLevel="1" x14ac:dyDescent="0.25">
      <c r="A125" s="53" t="s">
        <v>18</v>
      </c>
      <c r="B125" s="54"/>
      <c r="C125" s="54"/>
      <c r="D125" s="54">
        <v>495131</v>
      </c>
      <c r="E125" s="54">
        <v>9246138</v>
      </c>
      <c r="F125" s="52">
        <v>9741269</v>
      </c>
      <c r="G125" s="54">
        <f t="shared" si="39"/>
        <v>0</v>
      </c>
      <c r="H125" s="54">
        <f t="shared" si="39"/>
        <v>0</v>
      </c>
      <c r="I125" s="54">
        <f t="shared" si="39"/>
        <v>19805</v>
      </c>
      <c r="J125" s="54">
        <f t="shared" si="39"/>
        <v>369846</v>
      </c>
      <c r="K125" s="56">
        <f>SUM(G125:J125)</f>
        <v>389651</v>
      </c>
    </row>
    <row r="126" spans="1:11" x14ac:dyDescent="0.25">
      <c r="A126" s="51" t="s">
        <v>66</v>
      </c>
      <c r="B126" s="52">
        <f t="shared" ref="B126:K126" si="40">SUM(B127:B131)</f>
        <v>0</v>
      </c>
      <c r="C126" s="52">
        <f t="shared" si="40"/>
        <v>0</v>
      </c>
      <c r="D126" s="52">
        <f t="shared" si="40"/>
        <v>6890859</v>
      </c>
      <c r="E126" s="52">
        <f t="shared" si="40"/>
        <v>69268197</v>
      </c>
      <c r="F126" s="52">
        <f t="shared" si="40"/>
        <v>76159056</v>
      </c>
      <c r="G126" s="52">
        <f t="shared" si="40"/>
        <v>0</v>
      </c>
      <c r="H126" s="52">
        <f t="shared" si="40"/>
        <v>0</v>
      </c>
      <c r="I126" s="52">
        <f t="shared" si="40"/>
        <v>275634</v>
      </c>
      <c r="J126" s="52">
        <f t="shared" si="40"/>
        <v>2770727</v>
      </c>
      <c r="K126" s="56">
        <f t="shared" si="40"/>
        <v>3046361</v>
      </c>
    </row>
    <row r="127" spans="1:11" outlineLevel="1" x14ac:dyDescent="0.25">
      <c r="A127" s="53" t="s">
        <v>19</v>
      </c>
      <c r="B127" s="54"/>
      <c r="C127" s="54"/>
      <c r="D127" s="54">
        <v>385578</v>
      </c>
      <c r="E127" s="54">
        <v>10777479</v>
      </c>
      <c r="F127" s="52">
        <v>11163057</v>
      </c>
      <c r="G127" s="54">
        <f t="shared" ref="G127:J131" si="41">B127*0.04</f>
        <v>0</v>
      </c>
      <c r="H127" s="54">
        <f t="shared" si="41"/>
        <v>0</v>
      </c>
      <c r="I127" s="54">
        <f t="shared" si="41"/>
        <v>15423</v>
      </c>
      <c r="J127" s="54">
        <f t="shared" si="41"/>
        <v>431099</v>
      </c>
      <c r="K127" s="56">
        <f>SUM(G127:J127)</f>
        <v>446522</v>
      </c>
    </row>
    <row r="128" spans="1:11" outlineLevel="1" x14ac:dyDescent="0.25">
      <c r="A128" s="53" t="s">
        <v>15</v>
      </c>
      <c r="B128" s="54"/>
      <c r="C128" s="54"/>
      <c r="D128" s="54">
        <v>4667896</v>
      </c>
      <c r="E128" s="54">
        <v>35851143</v>
      </c>
      <c r="F128" s="52">
        <v>40519039</v>
      </c>
      <c r="G128" s="54">
        <f t="shared" si="41"/>
        <v>0</v>
      </c>
      <c r="H128" s="54">
        <f t="shared" si="41"/>
        <v>0</v>
      </c>
      <c r="I128" s="54">
        <f t="shared" si="41"/>
        <v>186716</v>
      </c>
      <c r="J128" s="54">
        <f t="shared" si="41"/>
        <v>1434046</v>
      </c>
      <c r="K128" s="56">
        <f>SUM(G128:J128)</f>
        <v>1620762</v>
      </c>
    </row>
    <row r="129" spans="1:11" outlineLevel="1" x14ac:dyDescent="0.25">
      <c r="A129" s="53" t="s">
        <v>16</v>
      </c>
      <c r="B129" s="54"/>
      <c r="C129" s="54"/>
      <c r="D129" s="54">
        <v>70677</v>
      </c>
      <c r="E129" s="54">
        <v>5368012</v>
      </c>
      <c r="F129" s="52">
        <v>5438689</v>
      </c>
      <c r="G129" s="54">
        <f t="shared" si="41"/>
        <v>0</v>
      </c>
      <c r="H129" s="54">
        <f t="shared" si="41"/>
        <v>0</v>
      </c>
      <c r="I129" s="54">
        <f t="shared" si="41"/>
        <v>2827</v>
      </c>
      <c r="J129" s="54">
        <f t="shared" si="41"/>
        <v>214720</v>
      </c>
      <c r="K129" s="56">
        <f>SUM(G129:J129)</f>
        <v>217547</v>
      </c>
    </row>
    <row r="130" spans="1:11" outlineLevel="1" x14ac:dyDescent="0.25">
      <c r="A130" s="53" t="s">
        <v>17</v>
      </c>
      <c r="B130" s="54"/>
      <c r="C130" s="54"/>
      <c r="D130" s="54">
        <v>27304</v>
      </c>
      <c r="E130" s="54">
        <v>1620376</v>
      </c>
      <c r="F130" s="52">
        <v>1647680</v>
      </c>
      <c r="G130" s="54">
        <f t="shared" si="41"/>
        <v>0</v>
      </c>
      <c r="H130" s="54">
        <f t="shared" si="41"/>
        <v>0</v>
      </c>
      <c r="I130" s="54">
        <f t="shared" si="41"/>
        <v>1092</v>
      </c>
      <c r="J130" s="54">
        <f t="shared" si="41"/>
        <v>64815</v>
      </c>
      <c r="K130" s="56">
        <f>SUM(G130:J130)</f>
        <v>65907</v>
      </c>
    </row>
    <row r="131" spans="1:11" outlineLevel="1" x14ac:dyDescent="0.25">
      <c r="A131" s="53" t="s">
        <v>18</v>
      </c>
      <c r="B131" s="54"/>
      <c r="C131" s="54"/>
      <c r="D131" s="54">
        <v>1739404</v>
      </c>
      <c r="E131" s="54">
        <v>15651187</v>
      </c>
      <c r="F131" s="52">
        <v>17390591</v>
      </c>
      <c r="G131" s="54">
        <f t="shared" si="41"/>
        <v>0</v>
      </c>
      <c r="H131" s="54">
        <f t="shared" si="41"/>
        <v>0</v>
      </c>
      <c r="I131" s="54">
        <f t="shared" si="41"/>
        <v>69576</v>
      </c>
      <c r="J131" s="54">
        <f t="shared" si="41"/>
        <v>626047</v>
      </c>
      <c r="K131" s="56">
        <f>SUM(G131:J131)</f>
        <v>695623</v>
      </c>
    </row>
    <row r="132" spans="1:11" x14ac:dyDescent="0.25">
      <c r="A132" s="51" t="s">
        <v>67</v>
      </c>
      <c r="B132" s="52">
        <f t="shared" ref="B132:K132" si="42">SUM(B133:B137)</f>
        <v>0</v>
      </c>
      <c r="C132" s="52">
        <f t="shared" si="42"/>
        <v>45591347</v>
      </c>
      <c r="D132" s="52">
        <f t="shared" si="42"/>
        <v>11224041</v>
      </c>
      <c r="E132" s="52">
        <f t="shared" si="42"/>
        <v>42535490</v>
      </c>
      <c r="F132" s="52">
        <f t="shared" si="42"/>
        <v>99350877</v>
      </c>
      <c r="G132" s="52">
        <f t="shared" si="42"/>
        <v>0</v>
      </c>
      <c r="H132" s="52">
        <f t="shared" si="42"/>
        <v>1823653</v>
      </c>
      <c r="I132" s="52">
        <f t="shared" si="42"/>
        <v>448961</v>
      </c>
      <c r="J132" s="52">
        <f t="shared" si="42"/>
        <v>1701419</v>
      </c>
      <c r="K132" s="56">
        <f t="shared" si="42"/>
        <v>3974033</v>
      </c>
    </row>
    <row r="133" spans="1:11" outlineLevel="1" x14ac:dyDescent="0.25">
      <c r="A133" s="53" t="s">
        <v>19</v>
      </c>
      <c r="B133" s="54"/>
      <c r="C133" s="54">
        <v>9353735</v>
      </c>
      <c r="D133" s="54">
        <v>2160539</v>
      </c>
      <c r="E133" s="54">
        <v>6931820</v>
      </c>
      <c r="F133" s="52">
        <v>18446094</v>
      </c>
      <c r="G133" s="54">
        <f t="shared" ref="G133:J137" si="43">B133*0.04</f>
        <v>0</v>
      </c>
      <c r="H133" s="54">
        <f t="shared" si="43"/>
        <v>374149</v>
      </c>
      <c r="I133" s="54">
        <f t="shared" si="43"/>
        <v>86422</v>
      </c>
      <c r="J133" s="54">
        <f t="shared" si="43"/>
        <v>277273</v>
      </c>
      <c r="K133" s="56">
        <f>SUM(G133:J133)</f>
        <v>737844</v>
      </c>
    </row>
    <row r="134" spans="1:11" outlineLevel="1" x14ac:dyDescent="0.25">
      <c r="A134" s="53" t="s">
        <v>15</v>
      </c>
      <c r="B134" s="54"/>
      <c r="C134" s="54">
        <v>21459671</v>
      </c>
      <c r="D134" s="54">
        <v>4814407</v>
      </c>
      <c r="E134" s="54">
        <v>20797129</v>
      </c>
      <c r="F134" s="52">
        <v>47071206</v>
      </c>
      <c r="G134" s="54">
        <f t="shared" si="43"/>
        <v>0</v>
      </c>
      <c r="H134" s="54">
        <f t="shared" si="43"/>
        <v>858387</v>
      </c>
      <c r="I134" s="54">
        <f t="shared" si="43"/>
        <v>192576</v>
      </c>
      <c r="J134" s="54">
        <f t="shared" si="43"/>
        <v>831885</v>
      </c>
      <c r="K134" s="56">
        <f>SUM(G134:J134)</f>
        <v>1882848</v>
      </c>
    </row>
    <row r="135" spans="1:11" outlineLevel="1" x14ac:dyDescent="0.25">
      <c r="A135" s="53" t="s">
        <v>16</v>
      </c>
      <c r="B135" s="54"/>
      <c r="C135" s="54">
        <v>2188030</v>
      </c>
      <c r="D135" s="54">
        <v>589354</v>
      </c>
      <c r="E135" s="54">
        <v>3027836</v>
      </c>
      <c r="F135" s="52">
        <v>5805220</v>
      </c>
      <c r="G135" s="54">
        <f t="shared" si="43"/>
        <v>0</v>
      </c>
      <c r="H135" s="54">
        <f t="shared" si="43"/>
        <v>87521</v>
      </c>
      <c r="I135" s="54">
        <f t="shared" si="43"/>
        <v>23574</v>
      </c>
      <c r="J135" s="54">
        <f t="shared" si="43"/>
        <v>121113</v>
      </c>
      <c r="K135" s="56">
        <f>SUM(G135:J135)</f>
        <v>232208</v>
      </c>
    </row>
    <row r="136" spans="1:11" outlineLevel="1" x14ac:dyDescent="0.25">
      <c r="A136" s="53" t="s">
        <v>17</v>
      </c>
      <c r="B136" s="54"/>
      <c r="C136" s="54">
        <v>556057</v>
      </c>
      <c r="D136" s="54">
        <v>15082</v>
      </c>
      <c r="E136" s="54">
        <v>499096</v>
      </c>
      <c r="F136" s="52">
        <v>1070235</v>
      </c>
      <c r="G136" s="54">
        <f t="shared" si="43"/>
        <v>0</v>
      </c>
      <c r="H136" s="54">
        <f t="shared" si="43"/>
        <v>22242</v>
      </c>
      <c r="I136" s="54">
        <f t="shared" si="43"/>
        <v>603</v>
      </c>
      <c r="J136" s="54">
        <f t="shared" si="43"/>
        <v>19964</v>
      </c>
      <c r="K136" s="56">
        <f>SUM(G136:J136)</f>
        <v>42809</v>
      </c>
    </row>
    <row r="137" spans="1:11" outlineLevel="1" x14ac:dyDescent="0.25">
      <c r="A137" s="53" t="s">
        <v>18</v>
      </c>
      <c r="B137" s="54"/>
      <c r="C137" s="54">
        <v>12033854</v>
      </c>
      <c r="D137" s="54">
        <v>3644659</v>
      </c>
      <c r="E137" s="54">
        <v>11279609</v>
      </c>
      <c r="F137" s="52">
        <v>26958122</v>
      </c>
      <c r="G137" s="54">
        <f t="shared" si="43"/>
        <v>0</v>
      </c>
      <c r="H137" s="54">
        <f t="shared" si="43"/>
        <v>481354</v>
      </c>
      <c r="I137" s="54">
        <f t="shared" si="43"/>
        <v>145786</v>
      </c>
      <c r="J137" s="54">
        <f t="shared" si="43"/>
        <v>451184</v>
      </c>
      <c r="K137" s="56">
        <f>SUM(G137:J137)</f>
        <v>1078324</v>
      </c>
    </row>
    <row r="138" spans="1:11" x14ac:dyDescent="0.25">
      <c r="A138" s="51" t="s">
        <v>68</v>
      </c>
      <c r="B138" s="52">
        <f t="shared" ref="B138:K138" si="44">SUM(B139:B143)</f>
        <v>0</v>
      </c>
      <c r="C138" s="52">
        <f t="shared" si="44"/>
        <v>0</v>
      </c>
      <c r="D138" s="52">
        <f t="shared" si="44"/>
        <v>11982195</v>
      </c>
      <c r="E138" s="52">
        <f t="shared" si="44"/>
        <v>97166751</v>
      </c>
      <c r="F138" s="52">
        <f t="shared" si="44"/>
        <v>109148946</v>
      </c>
      <c r="G138" s="52">
        <f t="shared" si="44"/>
        <v>0</v>
      </c>
      <c r="H138" s="52">
        <f t="shared" si="44"/>
        <v>0</v>
      </c>
      <c r="I138" s="52">
        <f t="shared" si="44"/>
        <v>479288</v>
      </c>
      <c r="J138" s="52">
        <f t="shared" si="44"/>
        <v>3886670</v>
      </c>
      <c r="K138" s="56">
        <f t="shared" si="44"/>
        <v>4365958</v>
      </c>
    </row>
    <row r="139" spans="1:11" outlineLevel="1" x14ac:dyDescent="0.25">
      <c r="A139" s="53" t="s">
        <v>19</v>
      </c>
      <c r="B139" s="54"/>
      <c r="C139" s="54"/>
      <c r="D139" s="54">
        <v>2894152</v>
      </c>
      <c r="E139" s="54">
        <v>13242175</v>
      </c>
      <c r="F139" s="52">
        <v>16136327</v>
      </c>
      <c r="G139" s="54">
        <f t="shared" ref="G139:J143" si="45">B139*0.04</f>
        <v>0</v>
      </c>
      <c r="H139" s="54">
        <f t="shared" si="45"/>
        <v>0</v>
      </c>
      <c r="I139" s="54">
        <f t="shared" si="45"/>
        <v>115766</v>
      </c>
      <c r="J139" s="54">
        <f t="shared" si="45"/>
        <v>529687</v>
      </c>
      <c r="K139" s="56">
        <f>SUM(G139:J139)</f>
        <v>645453</v>
      </c>
    </row>
    <row r="140" spans="1:11" outlineLevel="1" x14ac:dyDescent="0.25">
      <c r="A140" s="53" t="s">
        <v>15</v>
      </c>
      <c r="B140" s="54"/>
      <c r="C140" s="54"/>
      <c r="D140" s="54">
        <v>5950967</v>
      </c>
      <c r="E140" s="54">
        <v>52225890</v>
      </c>
      <c r="F140" s="52">
        <v>58176857</v>
      </c>
      <c r="G140" s="54">
        <f t="shared" si="45"/>
        <v>0</v>
      </c>
      <c r="H140" s="54">
        <f t="shared" si="45"/>
        <v>0</v>
      </c>
      <c r="I140" s="54">
        <f t="shared" si="45"/>
        <v>238039</v>
      </c>
      <c r="J140" s="54">
        <f t="shared" si="45"/>
        <v>2089036</v>
      </c>
      <c r="K140" s="56">
        <f>SUM(G140:J140)</f>
        <v>2327075</v>
      </c>
    </row>
    <row r="141" spans="1:11" outlineLevel="1" x14ac:dyDescent="0.25">
      <c r="A141" s="53" t="s">
        <v>16</v>
      </c>
      <c r="B141" s="54"/>
      <c r="C141" s="54"/>
      <c r="D141" s="54">
        <v>1163886</v>
      </c>
      <c r="E141" s="54">
        <v>6896211</v>
      </c>
      <c r="F141" s="52">
        <v>8060097</v>
      </c>
      <c r="G141" s="54">
        <f t="shared" si="45"/>
        <v>0</v>
      </c>
      <c r="H141" s="54">
        <f t="shared" si="45"/>
        <v>0</v>
      </c>
      <c r="I141" s="54">
        <f t="shared" si="45"/>
        <v>46555</v>
      </c>
      <c r="J141" s="54">
        <f t="shared" si="45"/>
        <v>275848</v>
      </c>
      <c r="K141" s="56">
        <f>SUM(G141:J141)</f>
        <v>322403</v>
      </c>
    </row>
    <row r="142" spans="1:11" outlineLevel="1" x14ac:dyDescent="0.25">
      <c r="A142" s="53" t="s">
        <v>17</v>
      </c>
      <c r="B142" s="54"/>
      <c r="C142" s="54"/>
      <c r="D142" s="54">
        <v>36899</v>
      </c>
      <c r="E142" s="54">
        <v>2122756</v>
      </c>
      <c r="F142" s="52">
        <v>2159655</v>
      </c>
      <c r="G142" s="54">
        <f t="shared" si="45"/>
        <v>0</v>
      </c>
      <c r="H142" s="54">
        <f t="shared" si="45"/>
        <v>0</v>
      </c>
      <c r="I142" s="54">
        <f t="shared" si="45"/>
        <v>1476</v>
      </c>
      <c r="J142" s="54">
        <f t="shared" si="45"/>
        <v>84910</v>
      </c>
      <c r="K142" s="56">
        <f>SUM(G142:J142)</f>
        <v>86386</v>
      </c>
    </row>
    <row r="143" spans="1:11" outlineLevel="1" x14ac:dyDescent="0.25">
      <c r="A143" s="53" t="s">
        <v>18</v>
      </c>
      <c r="B143" s="54"/>
      <c r="C143" s="54"/>
      <c r="D143" s="54">
        <v>1936291</v>
      </c>
      <c r="E143" s="54">
        <v>22679719</v>
      </c>
      <c r="F143" s="52">
        <v>24616010</v>
      </c>
      <c r="G143" s="54">
        <f t="shared" si="45"/>
        <v>0</v>
      </c>
      <c r="H143" s="54">
        <f t="shared" si="45"/>
        <v>0</v>
      </c>
      <c r="I143" s="54">
        <f t="shared" si="45"/>
        <v>77452</v>
      </c>
      <c r="J143" s="54">
        <f t="shared" si="45"/>
        <v>907189</v>
      </c>
      <c r="K143" s="56">
        <f>SUM(G143:J143)</f>
        <v>984641</v>
      </c>
    </row>
    <row r="144" spans="1:11" x14ac:dyDescent="0.25">
      <c r="A144" s="51" t="s">
        <v>69</v>
      </c>
      <c r="B144" s="52">
        <f t="shared" ref="B144:K144" si="46">SUM(B145:B149)</f>
        <v>0</v>
      </c>
      <c r="C144" s="52">
        <f t="shared" si="46"/>
        <v>0</v>
      </c>
      <c r="D144" s="52">
        <f t="shared" si="46"/>
        <v>19652044</v>
      </c>
      <c r="E144" s="52">
        <f t="shared" si="46"/>
        <v>37196253</v>
      </c>
      <c r="F144" s="52">
        <f t="shared" si="46"/>
        <v>56848298</v>
      </c>
      <c r="G144" s="52">
        <f t="shared" si="46"/>
        <v>0</v>
      </c>
      <c r="H144" s="52">
        <f t="shared" si="46"/>
        <v>0</v>
      </c>
      <c r="I144" s="52">
        <f t="shared" si="46"/>
        <v>786081</v>
      </c>
      <c r="J144" s="52">
        <f t="shared" si="46"/>
        <v>1487850</v>
      </c>
      <c r="K144" s="56">
        <f t="shared" si="46"/>
        <v>2273931</v>
      </c>
    </row>
    <row r="145" spans="1:11" outlineLevel="1" x14ac:dyDescent="0.25">
      <c r="A145" s="53" t="s">
        <v>19</v>
      </c>
      <c r="B145" s="54"/>
      <c r="C145" s="54"/>
      <c r="D145" s="54">
        <v>4533303</v>
      </c>
      <c r="E145" s="54">
        <v>8249870</v>
      </c>
      <c r="F145" s="52">
        <v>12783173</v>
      </c>
      <c r="G145" s="54">
        <f t="shared" ref="G145:J149" si="47">B145*0.04</f>
        <v>0</v>
      </c>
      <c r="H145" s="54">
        <f t="shared" si="47"/>
        <v>0</v>
      </c>
      <c r="I145" s="54">
        <f t="shared" si="47"/>
        <v>181332</v>
      </c>
      <c r="J145" s="54">
        <f t="shared" si="47"/>
        <v>329995</v>
      </c>
      <c r="K145" s="56">
        <f>SUM(G145:J145)</f>
        <v>511327</v>
      </c>
    </row>
    <row r="146" spans="1:11" outlineLevel="1" x14ac:dyDescent="0.25">
      <c r="A146" s="53" t="s">
        <v>15</v>
      </c>
      <c r="B146" s="54"/>
      <c r="C146" s="54"/>
      <c r="D146" s="54">
        <v>9478224</v>
      </c>
      <c r="E146" s="54">
        <v>17793617</v>
      </c>
      <c r="F146" s="52">
        <v>27271842</v>
      </c>
      <c r="G146" s="54">
        <f t="shared" si="47"/>
        <v>0</v>
      </c>
      <c r="H146" s="54">
        <f t="shared" si="47"/>
        <v>0</v>
      </c>
      <c r="I146" s="54">
        <f t="shared" si="47"/>
        <v>379129</v>
      </c>
      <c r="J146" s="54">
        <f t="shared" si="47"/>
        <v>711745</v>
      </c>
      <c r="K146" s="56">
        <f>SUM(G146:J146)</f>
        <v>1090874</v>
      </c>
    </row>
    <row r="147" spans="1:11" outlineLevel="1" x14ac:dyDescent="0.25">
      <c r="A147" s="53" t="s">
        <v>16</v>
      </c>
      <c r="B147" s="54"/>
      <c r="C147" s="54"/>
      <c r="D147" s="54">
        <v>712212</v>
      </c>
      <c r="E147" s="54">
        <v>2166224</v>
      </c>
      <c r="F147" s="52">
        <v>2878436</v>
      </c>
      <c r="G147" s="54">
        <f t="shared" si="47"/>
        <v>0</v>
      </c>
      <c r="H147" s="54">
        <f t="shared" si="47"/>
        <v>0</v>
      </c>
      <c r="I147" s="54">
        <f t="shared" si="47"/>
        <v>28488</v>
      </c>
      <c r="J147" s="54">
        <f t="shared" si="47"/>
        <v>86649</v>
      </c>
      <c r="K147" s="56">
        <f>SUM(G147:J147)</f>
        <v>115137</v>
      </c>
    </row>
    <row r="148" spans="1:11" outlineLevel="1" x14ac:dyDescent="0.25">
      <c r="A148" s="53" t="s">
        <v>17</v>
      </c>
      <c r="B148" s="54"/>
      <c r="C148" s="54"/>
      <c r="D148" s="54">
        <v>197907</v>
      </c>
      <c r="E148" s="54">
        <v>343635</v>
      </c>
      <c r="F148" s="52">
        <v>541542</v>
      </c>
      <c r="G148" s="54">
        <f t="shared" si="47"/>
        <v>0</v>
      </c>
      <c r="H148" s="54">
        <f t="shared" si="47"/>
        <v>0</v>
      </c>
      <c r="I148" s="54">
        <f t="shared" si="47"/>
        <v>7916</v>
      </c>
      <c r="J148" s="54">
        <f t="shared" si="47"/>
        <v>13745</v>
      </c>
      <c r="K148" s="56">
        <f>SUM(G148:J148)</f>
        <v>21661</v>
      </c>
    </row>
    <row r="149" spans="1:11" outlineLevel="1" x14ac:dyDescent="0.25">
      <c r="A149" s="53" t="s">
        <v>18</v>
      </c>
      <c r="B149" s="54"/>
      <c r="C149" s="54"/>
      <c r="D149" s="54">
        <v>4730398</v>
      </c>
      <c r="E149" s="54">
        <v>8642907</v>
      </c>
      <c r="F149" s="52">
        <v>13373305</v>
      </c>
      <c r="G149" s="54">
        <f t="shared" si="47"/>
        <v>0</v>
      </c>
      <c r="H149" s="54">
        <f t="shared" si="47"/>
        <v>0</v>
      </c>
      <c r="I149" s="54">
        <f t="shared" si="47"/>
        <v>189216</v>
      </c>
      <c r="J149" s="54">
        <f t="shared" si="47"/>
        <v>345716</v>
      </c>
      <c r="K149" s="56">
        <f>SUM(G149:J149)</f>
        <v>534932</v>
      </c>
    </row>
    <row r="150" spans="1:11" ht="22.5" x14ac:dyDescent="0.25">
      <c r="A150" s="51" t="s">
        <v>70</v>
      </c>
      <c r="B150" s="52">
        <f t="shared" ref="B150:K150" si="48">SUM(B151:B155)</f>
        <v>0</v>
      </c>
      <c r="C150" s="52">
        <f t="shared" si="48"/>
        <v>13449475</v>
      </c>
      <c r="D150" s="52">
        <f t="shared" si="48"/>
        <v>22686643</v>
      </c>
      <c r="E150" s="52">
        <f t="shared" si="48"/>
        <v>123304694</v>
      </c>
      <c r="F150" s="52">
        <f t="shared" si="48"/>
        <v>159440813</v>
      </c>
      <c r="G150" s="52">
        <f t="shared" si="48"/>
        <v>0</v>
      </c>
      <c r="H150" s="52">
        <f t="shared" si="48"/>
        <v>537977</v>
      </c>
      <c r="I150" s="52">
        <f t="shared" si="48"/>
        <v>907467</v>
      </c>
      <c r="J150" s="52">
        <f t="shared" si="48"/>
        <v>4932187</v>
      </c>
      <c r="K150" s="56">
        <f t="shared" si="48"/>
        <v>6377631</v>
      </c>
    </row>
    <row r="151" spans="1:11" outlineLevel="1" x14ac:dyDescent="0.25">
      <c r="A151" s="53" t="s">
        <v>19</v>
      </c>
      <c r="B151" s="54"/>
      <c r="C151" s="54">
        <v>1019437</v>
      </c>
      <c r="D151" s="54">
        <v>7957141</v>
      </c>
      <c r="E151" s="54">
        <v>3574479</v>
      </c>
      <c r="F151" s="52">
        <v>12551058</v>
      </c>
      <c r="G151" s="54">
        <f t="shared" ref="G151:J155" si="49">B151*0.04</f>
        <v>0</v>
      </c>
      <c r="H151" s="54">
        <f t="shared" si="49"/>
        <v>40777</v>
      </c>
      <c r="I151" s="54">
        <f t="shared" si="49"/>
        <v>318286</v>
      </c>
      <c r="J151" s="54">
        <f t="shared" si="49"/>
        <v>142979</v>
      </c>
      <c r="K151" s="56">
        <f>SUM(G151:J151)</f>
        <v>502042</v>
      </c>
    </row>
    <row r="152" spans="1:11" outlineLevel="1" x14ac:dyDescent="0.25">
      <c r="A152" s="53" t="s">
        <v>15</v>
      </c>
      <c r="B152" s="54"/>
      <c r="C152" s="54">
        <v>4327459</v>
      </c>
      <c r="D152" s="54">
        <v>8533171</v>
      </c>
      <c r="E152" s="54">
        <v>47238029</v>
      </c>
      <c r="F152" s="52">
        <v>60098659</v>
      </c>
      <c r="G152" s="54">
        <f t="shared" si="49"/>
        <v>0</v>
      </c>
      <c r="H152" s="54">
        <f t="shared" si="49"/>
        <v>173098</v>
      </c>
      <c r="I152" s="54">
        <f t="shared" si="49"/>
        <v>341327</v>
      </c>
      <c r="J152" s="54">
        <f t="shared" si="49"/>
        <v>1889521</v>
      </c>
      <c r="K152" s="56">
        <f>SUM(G152:J152)</f>
        <v>2403946</v>
      </c>
    </row>
    <row r="153" spans="1:11" outlineLevel="1" x14ac:dyDescent="0.25">
      <c r="A153" s="53" t="s">
        <v>16</v>
      </c>
      <c r="B153" s="54"/>
      <c r="C153" s="54">
        <v>1188485</v>
      </c>
      <c r="D153" s="54">
        <v>1106919</v>
      </c>
      <c r="E153" s="54">
        <v>37833008</v>
      </c>
      <c r="F153" s="52">
        <v>40128412</v>
      </c>
      <c r="G153" s="54">
        <f t="shared" si="49"/>
        <v>0</v>
      </c>
      <c r="H153" s="54">
        <f t="shared" si="49"/>
        <v>47539</v>
      </c>
      <c r="I153" s="54">
        <f t="shared" si="49"/>
        <v>44277</v>
      </c>
      <c r="J153" s="54">
        <f t="shared" si="49"/>
        <v>1513320</v>
      </c>
      <c r="K153" s="56">
        <f>SUM(G153:J153)</f>
        <v>1605136</v>
      </c>
    </row>
    <row r="154" spans="1:11" outlineLevel="1" x14ac:dyDescent="0.25">
      <c r="A154" s="53" t="s">
        <v>17</v>
      </c>
      <c r="B154" s="54"/>
      <c r="C154" s="54">
        <v>85811</v>
      </c>
      <c r="D154" s="54">
        <v>505424</v>
      </c>
      <c r="E154" s="54">
        <v>262504</v>
      </c>
      <c r="F154" s="52">
        <v>853739</v>
      </c>
      <c r="G154" s="54">
        <f t="shared" si="49"/>
        <v>0</v>
      </c>
      <c r="H154" s="54">
        <f t="shared" si="49"/>
        <v>3432</v>
      </c>
      <c r="I154" s="54">
        <f t="shared" si="49"/>
        <v>20217</v>
      </c>
      <c r="J154" s="54">
        <f t="shared" si="49"/>
        <v>10500</v>
      </c>
      <c r="K154" s="56">
        <f>SUM(G154:J154)</f>
        <v>34149</v>
      </c>
    </row>
    <row r="155" spans="1:11" outlineLevel="1" x14ac:dyDescent="0.25">
      <c r="A155" s="53" t="s">
        <v>18</v>
      </c>
      <c r="B155" s="54"/>
      <c r="C155" s="54">
        <v>6828283</v>
      </c>
      <c r="D155" s="54">
        <v>4583988</v>
      </c>
      <c r="E155" s="54">
        <v>34396674</v>
      </c>
      <c r="F155" s="52">
        <v>45808945</v>
      </c>
      <c r="G155" s="54">
        <f t="shared" si="49"/>
        <v>0</v>
      </c>
      <c r="H155" s="54">
        <f t="shared" si="49"/>
        <v>273131</v>
      </c>
      <c r="I155" s="54">
        <f t="shared" si="49"/>
        <v>183360</v>
      </c>
      <c r="J155" s="54">
        <f t="shared" si="49"/>
        <v>1375867</v>
      </c>
      <c r="K155" s="56">
        <f>SUM(G155:J155)</f>
        <v>1832358</v>
      </c>
    </row>
    <row r="156" spans="1:11" x14ac:dyDescent="0.25">
      <c r="A156" s="51" t="s">
        <v>71</v>
      </c>
      <c r="B156" s="52">
        <f t="shared" ref="B156:K156" si="50">SUM(B157:B161)</f>
        <v>0</v>
      </c>
      <c r="C156" s="52">
        <f t="shared" si="50"/>
        <v>0</v>
      </c>
      <c r="D156" s="52">
        <f t="shared" si="50"/>
        <v>0</v>
      </c>
      <c r="E156" s="52">
        <f t="shared" si="50"/>
        <v>14746369</v>
      </c>
      <c r="F156" s="52">
        <f t="shared" si="50"/>
        <v>14746369</v>
      </c>
      <c r="G156" s="52">
        <f t="shared" si="50"/>
        <v>0</v>
      </c>
      <c r="H156" s="52">
        <f t="shared" si="50"/>
        <v>0</v>
      </c>
      <c r="I156" s="52">
        <f t="shared" si="50"/>
        <v>0</v>
      </c>
      <c r="J156" s="52">
        <f t="shared" si="50"/>
        <v>589855</v>
      </c>
      <c r="K156" s="56">
        <f t="shared" si="50"/>
        <v>589855</v>
      </c>
    </row>
    <row r="157" spans="1:11" outlineLevel="1" x14ac:dyDescent="0.25">
      <c r="A157" s="53" t="s">
        <v>19</v>
      </c>
      <c r="B157" s="54"/>
      <c r="C157" s="54"/>
      <c r="D157" s="54"/>
      <c r="E157" s="54">
        <v>615578</v>
      </c>
      <c r="F157" s="52">
        <v>615578</v>
      </c>
      <c r="G157" s="54">
        <f t="shared" ref="G157:J161" si="51">B157*0.04</f>
        <v>0</v>
      </c>
      <c r="H157" s="54">
        <f t="shared" si="51"/>
        <v>0</v>
      </c>
      <c r="I157" s="54">
        <f t="shared" si="51"/>
        <v>0</v>
      </c>
      <c r="J157" s="54">
        <f t="shared" si="51"/>
        <v>24623</v>
      </c>
      <c r="K157" s="56">
        <f>SUM(G157:J157)</f>
        <v>24623</v>
      </c>
    </row>
    <row r="158" spans="1:11" outlineLevel="1" x14ac:dyDescent="0.25">
      <c r="A158" s="53" t="s">
        <v>15</v>
      </c>
      <c r="B158" s="54"/>
      <c r="C158" s="54"/>
      <c r="D158" s="54"/>
      <c r="E158" s="54">
        <v>8601320</v>
      </c>
      <c r="F158" s="52">
        <v>8601320</v>
      </c>
      <c r="G158" s="54">
        <f t="shared" si="51"/>
        <v>0</v>
      </c>
      <c r="H158" s="54">
        <f t="shared" si="51"/>
        <v>0</v>
      </c>
      <c r="I158" s="54">
        <f t="shared" si="51"/>
        <v>0</v>
      </c>
      <c r="J158" s="54">
        <f t="shared" si="51"/>
        <v>344053</v>
      </c>
      <c r="K158" s="56">
        <f>SUM(G158:J158)</f>
        <v>344053</v>
      </c>
    </row>
    <row r="159" spans="1:11" outlineLevel="1" x14ac:dyDescent="0.25">
      <c r="A159" s="53" t="s">
        <v>16</v>
      </c>
      <c r="B159" s="54"/>
      <c r="C159" s="54"/>
      <c r="D159" s="54"/>
      <c r="E159" s="54">
        <v>2891453</v>
      </c>
      <c r="F159" s="52">
        <v>2891453</v>
      </c>
      <c r="G159" s="54">
        <f t="shared" si="51"/>
        <v>0</v>
      </c>
      <c r="H159" s="54">
        <f t="shared" si="51"/>
        <v>0</v>
      </c>
      <c r="I159" s="54">
        <f t="shared" si="51"/>
        <v>0</v>
      </c>
      <c r="J159" s="54">
        <f t="shared" si="51"/>
        <v>115658</v>
      </c>
      <c r="K159" s="56">
        <f>SUM(G159:J159)</f>
        <v>115658</v>
      </c>
    </row>
    <row r="160" spans="1:11" outlineLevel="1" x14ac:dyDescent="0.25">
      <c r="A160" s="53" t="s">
        <v>17</v>
      </c>
      <c r="B160" s="54"/>
      <c r="C160" s="54"/>
      <c r="D160" s="54"/>
      <c r="E160" s="54"/>
      <c r="F160" s="52"/>
      <c r="G160" s="54">
        <f t="shared" si="51"/>
        <v>0</v>
      </c>
      <c r="H160" s="54">
        <f t="shared" si="51"/>
        <v>0</v>
      </c>
      <c r="I160" s="54">
        <f t="shared" si="51"/>
        <v>0</v>
      </c>
      <c r="J160" s="54">
        <f t="shared" si="51"/>
        <v>0</v>
      </c>
      <c r="K160" s="56">
        <f>SUM(G160:J160)</f>
        <v>0</v>
      </c>
    </row>
    <row r="161" spans="1:11" outlineLevel="1" x14ac:dyDescent="0.25">
      <c r="A161" s="53" t="s">
        <v>18</v>
      </c>
      <c r="B161" s="54"/>
      <c r="C161" s="54"/>
      <c r="D161" s="54"/>
      <c r="E161" s="54">
        <v>2638018</v>
      </c>
      <c r="F161" s="52">
        <v>2638018</v>
      </c>
      <c r="G161" s="54">
        <f t="shared" si="51"/>
        <v>0</v>
      </c>
      <c r="H161" s="54">
        <f t="shared" si="51"/>
        <v>0</v>
      </c>
      <c r="I161" s="54">
        <f t="shared" si="51"/>
        <v>0</v>
      </c>
      <c r="J161" s="54">
        <f t="shared" si="51"/>
        <v>105521</v>
      </c>
      <c r="K161" s="56">
        <f>SUM(G161:J161)</f>
        <v>105521</v>
      </c>
    </row>
    <row r="162" spans="1:11" x14ac:dyDescent="0.25">
      <c r="A162" s="51" t="s">
        <v>72</v>
      </c>
      <c r="B162" s="52">
        <f t="shared" ref="B162:K162" si="52">SUM(B163:B167)</f>
        <v>0</v>
      </c>
      <c r="C162" s="52">
        <f t="shared" si="52"/>
        <v>0</v>
      </c>
      <c r="D162" s="52">
        <f t="shared" si="52"/>
        <v>0</v>
      </c>
      <c r="E162" s="52">
        <f t="shared" si="52"/>
        <v>30279189</v>
      </c>
      <c r="F162" s="52">
        <f t="shared" si="52"/>
        <v>30279189</v>
      </c>
      <c r="G162" s="52">
        <f t="shared" si="52"/>
        <v>0</v>
      </c>
      <c r="H162" s="52">
        <f t="shared" si="52"/>
        <v>0</v>
      </c>
      <c r="I162" s="52">
        <f t="shared" si="52"/>
        <v>0</v>
      </c>
      <c r="J162" s="52">
        <f t="shared" si="52"/>
        <v>1211167</v>
      </c>
      <c r="K162" s="56">
        <f t="shared" si="52"/>
        <v>1211167</v>
      </c>
    </row>
    <row r="163" spans="1:11" outlineLevel="1" x14ac:dyDescent="0.25">
      <c r="A163" s="53" t="s">
        <v>19</v>
      </c>
      <c r="B163" s="54"/>
      <c r="C163" s="54"/>
      <c r="D163" s="54"/>
      <c r="E163" s="54">
        <v>25910363</v>
      </c>
      <c r="F163" s="52">
        <v>25910363</v>
      </c>
      <c r="G163" s="54">
        <f t="shared" ref="G163:J167" si="53">B163*0.04</f>
        <v>0</v>
      </c>
      <c r="H163" s="54">
        <f t="shared" si="53"/>
        <v>0</v>
      </c>
      <c r="I163" s="54">
        <f t="shared" si="53"/>
        <v>0</v>
      </c>
      <c r="J163" s="54">
        <f t="shared" si="53"/>
        <v>1036415</v>
      </c>
      <c r="K163" s="56">
        <f>SUM(G163:J163)</f>
        <v>1036415</v>
      </c>
    </row>
    <row r="164" spans="1:11" outlineLevel="1" x14ac:dyDescent="0.25">
      <c r="A164" s="53" t="s">
        <v>15</v>
      </c>
      <c r="B164" s="54"/>
      <c r="C164" s="54"/>
      <c r="D164" s="54"/>
      <c r="E164" s="54">
        <v>373812</v>
      </c>
      <c r="F164" s="52">
        <v>373812</v>
      </c>
      <c r="G164" s="54">
        <f t="shared" si="53"/>
        <v>0</v>
      </c>
      <c r="H164" s="54">
        <f t="shared" si="53"/>
        <v>0</v>
      </c>
      <c r="I164" s="54">
        <f t="shared" si="53"/>
        <v>0</v>
      </c>
      <c r="J164" s="54">
        <f t="shared" si="53"/>
        <v>14952</v>
      </c>
      <c r="K164" s="56">
        <f>SUM(G164:J164)</f>
        <v>14952</v>
      </c>
    </row>
    <row r="165" spans="1:11" outlineLevel="1" x14ac:dyDescent="0.25">
      <c r="A165" s="53" t="s">
        <v>16</v>
      </c>
      <c r="B165" s="54"/>
      <c r="C165" s="54"/>
      <c r="D165" s="54"/>
      <c r="E165" s="54">
        <v>971858</v>
      </c>
      <c r="F165" s="52">
        <v>971858</v>
      </c>
      <c r="G165" s="54">
        <f t="shared" si="53"/>
        <v>0</v>
      </c>
      <c r="H165" s="54">
        <f t="shared" si="53"/>
        <v>0</v>
      </c>
      <c r="I165" s="54">
        <f t="shared" si="53"/>
        <v>0</v>
      </c>
      <c r="J165" s="54">
        <f t="shared" si="53"/>
        <v>38874</v>
      </c>
      <c r="K165" s="56">
        <f>SUM(G165:J165)</f>
        <v>38874</v>
      </c>
    </row>
    <row r="166" spans="1:11" outlineLevel="1" x14ac:dyDescent="0.25">
      <c r="A166" s="53" t="s">
        <v>17</v>
      </c>
      <c r="B166" s="54"/>
      <c r="C166" s="54"/>
      <c r="D166" s="54"/>
      <c r="E166" s="54">
        <v>3328</v>
      </c>
      <c r="F166" s="52">
        <v>3328</v>
      </c>
      <c r="G166" s="54">
        <f t="shared" si="53"/>
        <v>0</v>
      </c>
      <c r="H166" s="54">
        <f t="shared" si="53"/>
        <v>0</v>
      </c>
      <c r="I166" s="54">
        <f t="shared" si="53"/>
        <v>0</v>
      </c>
      <c r="J166" s="54">
        <f t="shared" si="53"/>
        <v>133</v>
      </c>
      <c r="K166" s="56">
        <f>SUM(G166:J166)</f>
        <v>133</v>
      </c>
    </row>
    <row r="167" spans="1:11" outlineLevel="1" x14ac:dyDescent="0.25">
      <c r="A167" s="53" t="s">
        <v>18</v>
      </c>
      <c r="B167" s="54"/>
      <c r="C167" s="54"/>
      <c r="D167" s="54"/>
      <c r="E167" s="54">
        <v>3019828</v>
      </c>
      <c r="F167" s="52">
        <v>3019828</v>
      </c>
      <c r="G167" s="54">
        <f t="shared" si="53"/>
        <v>0</v>
      </c>
      <c r="H167" s="54">
        <f t="shared" si="53"/>
        <v>0</v>
      </c>
      <c r="I167" s="54">
        <f t="shared" si="53"/>
        <v>0</v>
      </c>
      <c r="J167" s="54">
        <f t="shared" si="53"/>
        <v>120793</v>
      </c>
      <c r="K167" s="56">
        <f>SUM(G167:J167)</f>
        <v>120793</v>
      </c>
    </row>
    <row r="168" spans="1:11" x14ac:dyDescent="0.25">
      <c r="A168" s="51" t="s">
        <v>73</v>
      </c>
      <c r="B168" s="52">
        <f t="shared" ref="B168:K168" si="54">SUM(B169:B173)</f>
        <v>0</v>
      </c>
      <c r="C168" s="52">
        <f t="shared" si="54"/>
        <v>8461271</v>
      </c>
      <c r="D168" s="52">
        <f t="shared" si="54"/>
        <v>13197709</v>
      </c>
      <c r="E168" s="52">
        <f t="shared" si="54"/>
        <v>48864471</v>
      </c>
      <c r="F168" s="52">
        <f t="shared" si="54"/>
        <v>70523450</v>
      </c>
      <c r="G168" s="52">
        <f t="shared" si="54"/>
        <v>0</v>
      </c>
      <c r="H168" s="52">
        <f t="shared" si="54"/>
        <v>338451</v>
      </c>
      <c r="I168" s="52">
        <f t="shared" si="54"/>
        <v>527908</v>
      </c>
      <c r="J168" s="52">
        <f t="shared" si="54"/>
        <v>1954578</v>
      </c>
      <c r="K168" s="56">
        <f t="shared" si="54"/>
        <v>2820937</v>
      </c>
    </row>
    <row r="169" spans="1:11" outlineLevel="1" x14ac:dyDescent="0.25">
      <c r="A169" s="53" t="s">
        <v>19</v>
      </c>
      <c r="B169" s="54"/>
      <c r="C169" s="54">
        <v>651593</v>
      </c>
      <c r="D169" s="54">
        <v>242066</v>
      </c>
      <c r="E169" s="54">
        <v>2997906</v>
      </c>
      <c r="F169" s="52">
        <v>3891565</v>
      </c>
      <c r="G169" s="54">
        <f t="shared" ref="G169:J173" si="55">B169*0.04</f>
        <v>0</v>
      </c>
      <c r="H169" s="54">
        <f t="shared" si="55"/>
        <v>26064</v>
      </c>
      <c r="I169" s="54">
        <f t="shared" si="55"/>
        <v>9683</v>
      </c>
      <c r="J169" s="54">
        <f t="shared" si="55"/>
        <v>119916</v>
      </c>
      <c r="K169" s="56">
        <f>SUM(G169:J169)</f>
        <v>155663</v>
      </c>
    </row>
    <row r="170" spans="1:11" outlineLevel="1" x14ac:dyDescent="0.25">
      <c r="A170" s="53" t="s">
        <v>15</v>
      </c>
      <c r="B170" s="54"/>
      <c r="C170" s="54">
        <v>2802594</v>
      </c>
      <c r="D170" s="54">
        <v>1151249</v>
      </c>
      <c r="E170" s="54">
        <v>20976698</v>
      </c>
      <c r="F170" s="52">
        <v>24930540</v>
      </c>
      <c r="G170" s="54">
        <f t="shared" si="55"/>
        <v>0</v>
      </c>
      <c r="H170" s="54">
        <f t="shared" si="55"/>
        <v>112104</v>
      </c>
      <c r="I170" s="54">
        <f t="shared" si="55"/>
        <v>46050</v>
      </c>
      <c r="J170" s="54">
        <f t="shared" si="55"/>
        <v>839068</v>
      </c>
      <c r="K170" s="56">
        <f>SUM(G170:J170)</f>
        <v>997222</v>
      </c>
    </row>
    <row r="171" spans="1:11" outlineLevel="1" x14ac:dyDescent="0.25">
      <c r="A171" s="53" t="s">
        <v>16</v>
      </c>
      <c r="B171" s="54"/>
      <c r="C171" s="54">
        <v>282033</v>
      </c>
      <c r="D171" s="54">
        <v>796479</v>
      </c>
      <c r="E171" s="54">
        <v>388054</v>
      </c>
      <c r="F171" s="52">
        <v>1466566</v>
      </c>
      <c r="G171" s="54">
        <f t="shared" si="55"/>
        <v>0</v>
      </c>
      <c r="H171" s="54">
        <f t="shared" si="55"/>
        <v>11281</v>
      </c>
      <c r="I171" s="54">
        <f t="shared" si="55"/>
        <v>31859</v>
      </c>
      <c r="J171" s="54">
        <f t="shared" si="55"/>
        <v>15522</v>
      </c>
      <c r="K171" s="56">
        <f>SUM(G171:J171)</f>
        <v>58662</v>
      </c>
    </row>
    <row r="172" spans="1:11" outlineLevel="1" x14ac:dyDescent="0.25">
      <c r="A172" s="53" t="s">
        <v>17</v>
      </c>
      <c r="B172" s="54"/>
      <c r="C172" s="54">
        <v>2941894</v>
      </c>
      <c r="D172" s="54">
        <v>7262630</v>
      </c>
      <c r="E172" s="54">
        <v>17525761</v>
      </c>
      <c r="F172" s="52">
        <v>27730285</v>
      </c>
      <c r="G172" s="54">
        <f t="shared" si="55"/>
        <v>0</v>
      </c>
      <c r="H172" s="54">
        <f t="shared" si="55"/>
        <v>117676</v>
      </c>
      <c r="I172" s="54">
        <f t="shared" si="55"/>
        <v>290505</v>
      </c>
      <c r="J172" s="54">
        <f t="shared" si="55"/>
        <v>701030</v>
      </c>
      <c r="K172" s="56">
        <f>SUM(G172:J172)</f>
        <v>1109211</v>
      </c>
    </row>
    <row r="173" spans="1:11" outlineLevel="1" x14ac:dyDescent="0.25">
      <c r="A173" s="53" t="s">
        <v>18</v>
      </c>
      <c r="B173" s="54"/>
      <c r="C173" s="54">
        <v>1783157</v>
      </c>
      <c r="D173" s="54">
        <v>3745285</v>
      </c>
      <c r="E173" s="54">
        <v>6976052</v>
      </c>
      <c r="F173" s="52">
        <v>12504494</v>
      </c>
      <c r="G173" s="54">
        <f t="shared" si="55"/>
        <v>0</v>
      </c>
      <c r="H173" s="54">
        <f t="shared" si="55"/>
        <v>71326</v>
      </c>
      <c r="I173" s="54">
        <f t="shared" si="55"/>
        <v>149811</v>
      </c>
      <c r="J173" s="54">
        <f t="shared" si="55"/>
        <v>279042</v>
      </c>
      <c r="K173" s="56">
        <f>SUM(G173:J173)</f>
        <v>500179</v>
      </c>
    </row>
    <row r="174" spans="1:11" x14ac:dyDescent="0.25">
      <c r="A174" s="51" t="s">
        <v>74</v>
      </c>
      <c r="B174" s="52">
        <f t="shared" ref="B174:K174" si="56">SUM(B175:B179)</f>
        <v>0</v>
      </c>
      <c r="C174" s="52">
        <f t="shared" si="56"/>
        <v>0</v>
      </c>
      <c r="D174" s="52">
        <f t="shared" si="56"/>
        <v>11265531</v>
      </c>
      <c r="E174" s="52">
        <f t="shared" si="56"/>
        <v>51305303</v>
      </c>
      <c r="F174" s="52">
        <f t="shared" si="56"/>
        <v>62570835</v>
      </c>
      <c r="G174" s="52">
        <f t="shared" si="56"/>
        <v>0</v>
      </c>
      <c r="H174" s="52">
        <f t="shared" si="56"/>
        <v>0</v>
      </c>
      <c r="I174" s="52">
        <f t="shared" si="56"/>
        <v>450621</v>
      </c>
      <c r="J174" s="52">
        <f t="shared" si="56"/>
        <v>2052212</v>
      </c>
      <c r="K174" s="56">
        <f t="shared" si="56"/>
        <v>2502833</v>
      </c>
    </row>
    <row r="175" spans="1:11" outlineLevel="1" x14ac:dyDescent="0.25">
      <c r="A175" s="53" t="s">
        <v>19</v>
      </c>
      <c r="B175" s="54"/>
      <c r="C175" s="54"/>
      <c r="D175" s="54">
        <v>28344</v>
      </c>
      <c r="E175" s="54">
        <v>3345129</v>
      </c>
      <c r="F175" s="52">
        <v>3373473</v>
      </c>
      <c r="G175" s="54">
        <f t="shared" ref="G175:J179" si="57">B175*0.04</f>
        <v>0</v>
      </c>
      <c r="H175" s="54">
        <f t="shared" si="57"/>
        <v>0</v>
      </c>
      <c r="I175" s="54">
        <f t="shared" si="57"/>
        <v>1134</v>
      </c>
      <c r="J175" s="54">
        <f t="shared" si="57"/>
        <v>133805</v>
      </c>
      <c r="K175" s="56">
        <f>SUM(G175:J175)</f>
        <v>134939</v>
      </c>
    </row>
    <row r="176" spans="1:11" outlineLevel="1" x14ac:dyDescent="0.25">
      <c r="A176" s="53" t="s">
        <v>15</v>
      </c>
      <c r="B176" s="54"/>
      <c r="C176" s="54"/>
      <c r="D176" s="54">
        <v>193413</v>
      </c>
      <c r="E176" s="54">
        <v>19250599</v>
      </c>
      <c r="F176" s="52">
        <v>19444012</v>
      </c>
      <c r="G176" s="54">
        <f t="shared" si="57"/>
        <v>0</v>
      </c>
      <c r="H176" s="54">
        <f t="shared" si="57"/>
        <v>0</v>
      </c>
      <c r="I176" s="54">
        <f t="shared" si="57"/>
        <v>7737</v>
      </c>
      <c r="J176" s="54">
        <f t="shared" si="57"/>
        <v>770024</v>
      </c>
      <c r="K176" s="56">
        <f>SUM(G176:J176)</f>
        <v>777761</v>
      </c>
    </row>
    <row r="177" spans="1:11" outlineLevel="1" x14ac:dyDescent="0.25">
      <c r="A177" s="53" t="s">
        <v>16</v>
      </c>
      <c r="B177" s="54"/>
      <c r="C177" s="54"/>
      <c r="D177" s="54">
        <v>350162</v>
      </c>
      <c r="E177" s="54">
        <v>60588</v>
      </c>
      <c r="F177" s="52">
        <v>410750</v>
      </c>
      <c r="G177" s="54">
        <f t="shared" si="57"/>
        <v>0</v>
      </c>
      <c r="H177" s="54">
        <f t="shared" si="57"/>
        <v>0</v>
      </c>
      <c r="I177" s="54">
        <f t="shared" si="57"/>
        <v>14006</v>
      </c>
      <c r="J177" s="54">
        <f t="shared" si="57"/>
        <v>2424</v>
      </c>
      <c r="K177" s="56">
        <f>SUM(G177:J177)</f>
        <v>16430</v>
      </c>
    </row>
    <row r="178" spans="1:11" outlineLevel="1" x14ac:dyDescent="0.25">
      <c r="A178" s="53" t="s">
        <v>17</v>
      </c>
      <c r="B178" s="54"/>
      <c r="C178" s="54"/>
      <c r="D178" s="54">
        <v>7342710</v>
      </c>
      <c r="E178" s="54">
        <v>22373805</v>
      </c>
      <c r="F178" s="52">
        <v>29716515</v>
      </c>
      <c r="G178" s="54">
        <f t="shared" si="57"/>
        <v>0</v>
      </c>
      <c r="H178" s="54">
        <f t="shared" si="57"/>
        <v>0</v>
      </c>
      <c r="I178" s="54">
        <f t="shared" si="57"/>
        <v>293708</v>
      </c>
      <c r="J178" s="54">
        <f t="shared" si="57"/>
        <v>894952</v>
      </c>
      <c r="K178" s="56">
        <f>SUM(G178:J178)</f>
        <v>1188660</v>
      </c>
    </row>
    <row r="179" spans="1:11" outlineLevel="1" x14ac:dyDescent="0.25">
      <c r="A179" s="53" t="s">
        <v>18</v>
      </c>
      <c r="B179" s="54"/>
      <c r="C179" s="54"/>
      <c r="D179" s="54">
        <v>3350902</v>
      </c>
      <c r="E179" s="54">
        <v>6275182</v>
      </c>
      <c r="F179" s="52">
        <v>9626085</v>
      </c>
      <c r="G179" s="54">
        <f t="shared" si="57"/>
        <v>0</v>
      </c>
      <c r="H179" s="54">
        <f t="shared" si="57"/>
        <v>0</v>
      </c>
      <c r="I179" s="54">
        <f t="shared" si="57"/>
        <v>134036</v>
      </c>
      <c r="J179" s="54">
        <f t="shared" si="57"/>
        <v>251007</v>
      </c>
      <c r="K179" s="56">
        <f>SUM(G179:J179)</f>
        <v>385043</v>
      </c>
    </row>
    <row r="180" spans="1:11" ht="22.5" x14ac:dyDescent="0.25">
      <c r="A180" s="51" t="s">
        <v>75</v>
      </c>
      <c r="B180" s="52">
        <f t="shared" ref="B180:K180" si="58">SUM(B181:B185)</f>
        <v>6760778</v>
      </c>
      <c r="C180" s="52">
        <f t="shared" si="58"/>
        <v>27670843</v>
      </c>
      <c r="D180" s="52">
        <f t="shared" si="58"/>
        <v>87509974</v>
      </c>
      <c r="E180" s="52">
        <f t="shared" si="58"/>
        <v>164657411</v>
      </c>
      <c r="F180" s="52">
        <f t="shared" si="58"/>
        <v>286599005</v>
      </c>
      <c r="G180" s="52">
        <f t="shared" si="58"/>
        <v>270431</v>
      </c>
      <c r="H180" s="52">
        <f t="shared" si="58"/>
        <v>1106834</v>
      </c>
      <c r="I180" s="52">
        <f t="shared" si="58"/>
        <v>3500400</v>
      </c>
      <c r="J180" s="52">
        <f t="shared" si="58"/>
        <v>6586296</v>
      </c>
      <c r="K180" s="56">
        <f t="shared" si="58"/>
        <v>11463961</v>
      </c>
    </row>
    <row r="181" spans="1:11" outlineLevel="1" x14ac:dyDescent="0.25">
      <c r="A181" s="53" t="s">
        <v>19</v>
      </c>
      <c r="B181" s="54">
        <v>1840261</v>
      </c>
      <c r="C181" s="54">
        <v>4992341</v>
      </c>
      <c r="D181" s="54">
        <v>4563693</v>
      </c>
      <c r="E181" s="54">
        <v>38223308</v>
      </c>
      <c r="F181" s="52">
        <v>49619603</v>
      </c>
      <c r="G181" s="54">
        <f t="shared" ref="G181:J185" si="59">B181*0.04</f>
        <v>73610</v>
      </c>
      <c r="H181" s="54">
        <f t="shared" si="59"/>
        <v>199694</v>
      </c>
      <c r="I181" s="54">
        <f t="shared" si="59"/>
        <v>182548</v>
      </c>
      <c r="J181" s="54">
        <f t="shared" si="59"/>
        <v>1528932</v>
      </c>
      <c r="K181" s="56">
        <f>SUM(G181:J181)</f>
        <v>1984784</v>
      </c>
    </row>
    <row r="182" spans="1:11" outlineLevel="1" x14ac:dyDescent="0.25">
      <c r="A182" s="53" t="s">
        <v>15</v>
      </c>
      <c r="B182" s="54">
        <v>2069338</v>
      </c>
      <c r="C182" s="54">
        <v>5211082</v>
      </c>
      <c r="D182" s="54">
        <v>13590570</v>
      </c>
      <c r="E182" s="54">
        <v>53675677</v>
      </c>
      <c r="F182" s="52">
        <v>74546667</v>
      </c>
      <c r="G182" s="54">
        <f t="shared" si="59"/>
        <v>82774</v>
      </c>
      <c r="H182" s="54">
        <f t="shared" si="59"/>
        <v>208443</v>
      </c>
      <c r="I182" s="54">
        <f t="shared" si="59"/>
        <v>543623</v>
      </c>
      <c r="J182" s="54">
        <f t="shared" si="59"/>
        <v>2147027</v>
      </c>
      <c r="K182" s="56">
        <f>SUM(G182:J182)</f>
        <v>2981867</v>
      </c>
    </row>
    <row r="183" spans="1:11" outlineLevel="1" x14ac:dyDescent="0.25">
      <c r="A183" s="53" t="s">
        <v>16</v>
      </c>
      <c r="B183" s="54"/>
      <c r="C183" s="54">
        <v>247448</v>
      </c>
      <c r="D183" s="54">
        <v>1006563</v>
      </c>
      <c r="E183" s="54">
        <v>1809310</v>
      </c>
      <c r="F183" s="52">
        <v>3063321</v>
      </c>
      <c r="G183" s="54">
        <f t="shared" si="59"/>
        <v>0</v>
      </c>
      <c r="H183" s="54">
        <f t="shared" si="59"/>
        <v>9898</v>
      </c>
      <c r="I183" s="54">
        <f t="shared" si="59"/>
        <v>40263</v>
      </c>
      <c r="J183" s="54">
        <f t="shared" si="59"/>
        <v>72372</v>
      </c>
      <c r="K183" s="56">
        <f>SUM(G183:J183)</f>
        <v>122533</v>
      </c>
    </row>
    <row r="184" spans="1:11" outlineLevel="1" x14ac:dyDescent="0.25">
      <c r="A184" s="53" t="s">
        <v>17</v>
      </c>
      <c r="B184" s="54">
        <v>2741029</v>
      </c>
      <c r="C184" s="54">
        <v>11413829</v>
      </c>
      <c r="D184" s="54">
        <v>42988651</v>
      </c>
      <c r="E184" s="54">
        <v>61878291</v>
      </c>
      <c r="F184" s="52">
        <v>119021799</v>
      </c>
      <c r="G184" s="54">
        <f t="shared" si="59"/>
        <v>109641</v>
      </c>
      <c r="H184" s="54">
        <f t="shared" si="59"/>
        <v>456553</v>
      </c>
      <c r="I184" s="54">
        <f t="shared" si="59"/>
        <v>1719546</v>
      </c>
      <c r="J184" s="54">
        <f t="shared" si="59"/>
        <v>2475132</v>
      </c>
      <c r="K184" s="56">
        <f>SUM(G184:J184)</f>
        <v>4760872</v>
      </c>
    </row>
    <row r="185" spans="1:11" outlineLevel="1" x14ac:dyDescent="0.25">
      <c r="A185" s="53" t="s">
        <v>18</v>
      </c>
      <c r="B185" s="54">
        <v>110150</v>
      </c>
      <c r="C185" s="54">
        <v>5806143</v>
      </c>
      <c r="D185" s="54">
        <v>25360497</v>
      </c>
      <c r="E185" s="54">
        <v>9070825</v>
      </c>
      <c r="F185" s="52">
        <v>40347615</v>
      </c>
      <c r="G185" s="54">
        <f t="shared" si="59"/>
        <v>4406</v>
      </c>
      <c r="H185" s="54">
        <f t="shared" si="59"/>
        <v>232246</v>
      </c>
      <c r="I185" s="54">
        <f t="shared" si="59"/>
        <v>1014420</v>
      </c>
      <c r="J185" s="54">
        <f t="shared" si="59"/>
        <v>362833</v>
      </c>
      <c r="K185" s="56">
        <f>SUM(G185:J185)</f>
        <v>1613905</v>
      </c>
    </row>
    <row r="186" spans="1:11" x14ac:dyDescent="0.25">
      <c r="A186" s="51" t="s">
        <v>76</v>
      </c>
      <c r="B186" s="52">
        <f t="shared" ref="B186:K186" si="60">SUM(B187:B191)</f>
        <v>0</v>
      </c>
      <c r="C186" s="52">
        <f t="shared" si="60"/>
        <v>727016</v>
      </c>
      <c r="D186" s="52">
        <f t="shared" si="60"/>
        <v>1736320</v>
      </c>
      <c r="E186" s="52">
        <f t="shared" si="60"/>
        <v>37648763</v>
      </c>
      <c r="F186" s="52">
        <f t="shared" si="60"/>
        <v>40112100</v>
      </c>
      <c r="G186" s="52">
        <f t="shared" si="60"/>
        <v>0</v>
      </c>
      <c r="H186" s="52">
        <f t="shared" si="60"/>
        <v>29081</v>
      </c>
      <c r="I186" s="52">
        <f t="shared" si="60"/>
        <v>69453</v>
      </c>
      <c r="J186" s="52">
        <f t="shared" si="60"/>
        <v>1505950</v>
      </c>
      <c r="K186" s="56">
        <f t="shared" si="60"/>
        <v>1604484</v>
      </c>
    </row>
    <row r="187" spans="1:11" outlineLevel="1" x14ac:dyDescent="0.25">
      <c r="A187" s="53" t="s">
        <v>19</v>
      </c>
      <c r="B187" s="54"/>
      <c r="C187" s="54"/>
      <c r="D187" s="54"/>
      <c r="E187" s="54">
        <v>162911</v>
      </c>
      <c r="F187" s="52">
        <v>162911</v>
      </c>
      <c r="G187" s="54">
        <f t="shared" ref="G187:J191" si="61">B187*0.04</f>
        <v>0</v>
      </c>
      <c r="H187" s="54">
        <f t="shared" si="61"/>
        <v>0</v>
      </c>
      <c r="I187" s="54">
        <f t="shared" si="61"/>
        <v>0</v>
      </c>
      <c r="J187" s="54">
        <f t="shared" si="61"/>
        <v>6516</v>
      </c>
      <c r="K187" s="56">
        <f>SUM(G187:J187)</f>
        <v>6516</v>
      </c>
    </row>
    <row r="188" spans="1:11" outlineLevel="1" x14ac:dyDescent="0.25">
      <c r="A188" s="53" t="s">
        <v>15</v>
      </c>
      <c r="B188" s="54"/>
      <c r="C188" s="54">
        <v>48418</v>
      </c>
      <c r="D188" s="54">
        <v>122944</v>
      </c>
      <c r="E188" s="54">
        <v>171648</v>
      </c>
      <c r="F188" s="52">
        <v>343011</v>
      </c>
      <c r="G188" s="54">
        <f t="shared" si="61"/>
        <v>0</v>
      </c>
      <c r="H188" s="54">
        <f t="shared" si="61"/>
        <v>1937</v>
      </c>
      <c r="I188" s="54">
        <f t="shared" si="61"/>
        <v>4918</v>
      </c>
      <c r="J188" s="54">
        <f t="shared" si="61"/>
        <v>6866</v>
      </c>
      <c r="K188" s="56">
        <f>SUM(G188:J188)</f>
        <v>13721</v>
      </c>
    </row>
    <row r="189" spans="1:11" outlineLevel="1" x14ac:dyDescent="0.25">
      <c r="A189" s="53" t="s">
        <v>16</v>
      </c>
      <c r="B189" s="54"/>
      <c r="C189" s="54"/>
      <c r="D189" s="54">
        <v>1613376</v>
      </c>
      <c r="E189" s="54">
        <v>886105</v>
      </c>
      <c r="F189" s="52">
        <v>2499481</v>
      </c>
      <c r="G189" s="54">
        <f t="shared" si="61"/>
        <v>0</v>
      </c>
      <c r="H189" s="54">
        <f t="shared" si="61"/>
        <v>0</v>
      </c>
      <c r="I189" s="54">
        <f t="shared" si="61"/>
        <v>64535</v>
      </c>
      <c r="J189" s="54">
        <f t="shared" si="61"/>
        <v>35444</v>
      </c>
      <c r="K189" s="56">
        <f>SUM(G189:J189)</f>
        <v>99979</v>
      </c>
    </row>
    <row r="190" spans="1:11" outlineLevel="1" x14ac:dyDescent="0.25">
      <c r="A190" s="53" t="s">
        <v>17</v>
      </c>
      <c r="B190" s="54"/>
      <c r="C190" s="54">
        <v>435765</v>
      </c>
      <c r="D190" s="54"/>
      <c r="E190" s="54">
        <v>23269770</v>
      </c>
      <c r="F190" s="52">
        <v>23705535</v>
      </c>
      <c r="G190" s="54">
        <f t="shared" si="61"/>
        <v>0</v>
      </c>
      <c r="H190" s="54">
        <f t="shared" si="61"/>
        <v>17431</v>
      </c>
      <c r="I190" s="54">
        <f t="shared" si="61"/>
        <v>0</v>
      </c>
      <c r="J190" s="54">
        <f t="shared" si="61"/>
        <v>930791</v>
      </c>
      <c r="K190" s="56">
        <f>SUM(G190:J190)</f>
        <v>948222</v>
      </c>
    </row>
    <row r="191" spans="1:11" outlineLevel="1" x14ac:dyDescent="0.25">
      <c r="A191" s="53" t="s">
        <v>18</v>
      </c>
      <c r="B191" s="54"/>
      <c r="C191" s="54">
        <v>242833</v>
      </c>
      <c r="D191" s="54"/>
      <c r="E191" s="54">
        <v>13158329</v>
      </c>
      <c r="F191" s="52">
        <v>13401162</v>
      </c>
      <c r="G191" s="54">
        <f t="shared" si="61"/>
        <v>0</v>
      </c>
      <c r="H191" s="54">
        <f t="shared" si="61"/>
        <v>9713</v>
      </c>
      <c r="I191" s="54">
        <f t="shared" si="61"/>
        <v>0</v>
      </c>
      <c r="J191" s="54">
        <f t="shared" si="61"/>
        <v>526333</v>
      </c>
      <c r="K191" s="56">
        <f>SUM(G191:J191)</f>
        <v>536046</v>
      </c>
    </row>
    <row r="192" spans="1:11" x14ac:dyDescent="0.25">
      <c r="A192" s="51" t="s">
        <v>77</v>
      </c>
      <c r="B192" s="52">
        <f t="shared" ref="B192:K192" si="62">SUM(B193:B197)</f>
        <v>0</v>
      </c>
      <c r="C192" s="52">
        <f t="shared" si="62"/>
        <v>363878</v>
      </c>
      <c r="D192" s="52">
        <f t="shared" si="62"/>
        <v>0</v>
      </c>
      <c r="E192" s="52">
        <f t="shared" si="62"/>
        <v>23676076</v>
      </c>
      <c r="F192" s="52">
        <f t="shared" si="62"/>
        <v>24039954</v>
      </c>
      <c r="G192" s="52">
        <f t="shared" si="62"/>
        <v>0</v>
      </c>
      <c r="H192" s="52">
        <f t="shared" si="62"/>
        <v>14555</v>
      </c>
      <c r="I192" s="52">
        <f t="shared" si="62"/>
        <v>0</v>
      </c>
      <c r="J192" s="52">
        <f t="shared" si="62"/>
        <v>947043</v>
      </c>
      <c r="K192" s="56">
        <f t="shared" si="62"/>
        <v>961598</v>
      </c>
    </row>
    <row r="193" spans="1:11" outlineLevel="1" x14ac:dyDescent="0.25">
      <c r="A193" s="53" t="s">
        <v>19</v>
      </c>
      <c r="B193" s="54"/>
      <c r="C193" s="54">
        <v>24209</v>
      </c>
      <c r="D193" s="54"/>
      <c r="E193" s="54">
        <v>356923</v>
      </c>
      <c r="F193" s="52">
        <v>381132</v>
      </c>
      <c r="G193" s="54">
        <f t="shared" ref="G193:J197" si="63">B193*0.04</f>
        <v>0</v>
      </c>
      <c r="H193" s="54">
        <f t="shared" si="63"/>
        <v>968</v>
      </c>
      <c r="I193" s="54">
        <f t="shared" si="63"/>
        <v>0</v>
      </c>
      <c r="J193" s="54">
        <f t="shared" si="63"/>
        <v>14277</v>
      </c>
      <c r="K193" s="56">
        <f>SUM(G193:J193)</f>
        <v>15245</v>
      </c>
    </row>
    <row r="194" spans="1:11" outlineLevel="1" x14ac:dyDescent="0.25">
      <c r="A194" s="53" t="s">
        <v>15</v>
      </c>
      <c r="B194" s="54"/>
      <c r="C194" s="54">
        <v>267042</v>
      </c>
      <c r="D194" s="54"/>
      <c r="E194" s="54">
        <v>19807344</v>
      </c>
      <c r="F194" s="52">
        <v>20074386</v>
      </c>
      <c r="G194" s="54">
        <f t="shared" si="63"/>
        <v>0</v>
      </c>
      <c r="H194" s="54">
        <f t="shared" si="63"/>
        <v>10682</v>
      </c>
      <c r="I194" s="54">
        <f t="shared" si="63"/>
        <v>0</v>
      </c>
      <c r="J194" s="54">
        <f t="shared" si="63"/>
        <v>792294</v>
      </c>
      <c r="K194" s="56">
        <f>SUM(G194:J194)</f>
        <v>802976</v>
      </c>
    </row>
    <row r="195" spans="1:11" outlineLevel="1" x14ac:dyDescent="0.25">
      <c r="A195" s="53" t="s">
        <v>16</v>
      </c>
      <c r="B195" s="54"/>
      <c r="C195" s="54"/>
      <c r="D195" s="54"/>
      <c r="E195" s="54">
        <v>39551</v>
      </c>
      <c r="F195" s="52">
        <v>39551</v>
      </c>
      <c r="G195" s="54">
        <f t="shared" si="63"/>
        <v>0</v>
      </c>
      <c r="H195" s="54">
        <f t="shared" si="63"/>
        <v>0</v>
      </c>
      <c r="I195" s="54">
        <f t="shared" si="63"/>
        <v>0</v>
      </c>
      <c r="J195" s="54">
        <f t="shared" si="63"/>
        <v>1582</v>
      </c>
      <c r="K195" s="56">
        <f>SUM(G195:J195)</f>
        <v>1582</v>
      </c>
    </row>
    <row r="196" spans="1:11" outlineLevel="1" x14ac:dyDescent="0.25">
      <c r="A196" s="53" t="s">
        <v>17</v>
      </c>
      <c r="B196" s="54"/>
      <c r="C196" s="54"/>
      <c r="D196" s="54"/>
      <c r="E196" s="54">
        <v>121124</v>
      </c>
      <c r="F196" s="52">
        <v>121124</v>
      </c>
      <c r="G196" s="54">
        <f t="shared" si="63"/>
        <v>0</v>
      </c>
      <c r="H196" s="54">
        <f t="shared" si="63"/>
        <v>0</v>
      </c>
      <c r="I196" s="54">
        <f t="shared" si="63"/>
        <v>0</v>
      </c>
      <c r="J196" s="54">
        <f t="shared" si="63"/>
        <v>4845</v>
      </c>
      <c r="K196" s="56">
        <f>SUM(G196:J196)</f>
        <v>4845</v>
      </c>
    </row>
    <row r="197" spans="1:11" outlineLevel="1" x14ac:dyDescent="0.25">
      <c r="A197" s="53" t="s">
        <v>18</v>
      </c>
      <c r="B197" s="54"/>
      <c r="C197" s="54">
        <v>72627</v>
      </c>
      <c r="D197" s="54"/>
      <c r="E197" s="54">
        <v>3351134</v>
      </c>
      <c r="F197" s="52">
        <v>3423761</v>
      </c>
      <c r="G197" s="54">
        <f t="shared" si="63"/>
        <v>0</v>
      </c>
      <c r="H197" s="54">
        <f t="shared" si="63"/>
        <v>2905</v>
      </c>
      <c r="I197" s="54">
        <f t="shared" si="63"/>
        <v>0</v>
      </c>
      <c r="J197" s="54">
        <f t="shared" si="63"/>
        <v>134045</v>
      </c>
      <c r="K197" s="56">
        <f>SUM(G197:J197)</f>
        <v>136950</v>
      </c>
    </row>
    <row r="198" spans="1:11" x14ac:dyDescent="0.25">
      <c r="A198" s="51" t="s">
        <v>78</v>
      </c>
      <c r="B198" s="52">
        <f t="shared" ref="B198:K198" si="64">SUM(B199:B203)</f>
        <v>0</v>
      </c>
      <c r="C198" s="52">
        <f t="shared" si="64"/>
        <v>484183</v>
      </c>
      <c r="D198" s="52">
        <f t="shared" si="64"/>
        <v>0</v>
      </c>
      <c r="E198" s="52">
        <f t="shared" si="64"/>
        <v>25819851</v>
      </c>
      <c r="F198" s="52">
        <f t="shared" si="64"/>
        <v>26304034</v>
      </c>
      <c r="G198" s="52">
        <f t="shared" si="64"/>
        <v>0</v>
      </c>
      <c r="H198" s="52">
        <f t="shared" si="64"/>
        <v>19367</v>
      </c>
      <c r="I198" s="52">
        <f t="shared" si="64"/>
        <v>0</v>
      </c>
      <c r="J198" s="52">
        <f t="shared" si="64"/>
        <v>1032794</v>
      </c>
      <c r="K198" s="56">
        <f t="shared" si="64"/>
        <v>1052161</v>
      </c>
    </row>
    <row r="199" spans="1:11" outlineLevel="1" x14ac:dyDescent="0.25">
      <c r="A199" s="53" t="s">
        <v>19</v>
      </c>
      <c r="B199" s="54"/>
      <c r="C199" s="54"/>
      <c r="D199" s="54"/>
      <c r="E199" s="54">
        <v>659303</v>
      </c>
      <c r="F199" s="52">
        <v>659303</v>
      </c>
      <c r="G199" s="54">
        <f t="shared" ref="G199:J203" si="65">B199*0.04</f>
        <v>0</v>
      </c>
      <c r="H199" s="54">
        <f t="shared" si="65"/>
        <v>0</v>
      </c>
      <c r="I199" s="54">
        <f t="shared" si="65"/>
        <v>0</v>
      </c>
      <c r="J199" s="54">
        <f t="shared" si="65"/>
        <v>26372</v>
      </c>
      <c r="K199" s="56">
        <f>SUM(G199:J199)</f>
        <v>26372</v>
      </c>
    </row>
    <row r="200" spans="1:11" outlineLevel="1" x14ac:dyDescent="0.25">
      <c r="A200" s="53" t="s">
        <v>15</v>
      </c>
      <c r="B200" s="54"/>
      <c r="C200" s="54"/>
      <c r="D200" s="54"/>
      <c r="E200" s="54">
        <v>420579</v>
      </c>
      <c r="F200" s="52">
        <v>420579</v>
      </c>
      <c r="G200" s="54">
        <f t="shared" si="65"/>
        <v>0</v>
      </c>
      <c r="H200" s="54">
        <f t="shared" si="65"/>
        <v>0</v>
      </c>
      <c r="I200" s="54">
        <f t="shared" si="65"/>
        <v>0</v>
      </c>
      <c r="J200" s="54">
        <f t="shared" si="65"/>
        <v>16823</v>
      </c>
      <c r="K200" s="56">
        <f>SUM(G200:J200)</f>
        <v>16823</v>
      </c>
    </row>
    <row r="201" spans="1:11" outlineLevel="1" x14ac:dyDescent="0.25">
      <c r="A201" s="53" t="s">
        <v>16</v>
      </c>
      <c r="B201" s="54"/>
      <c r="C201" s="54">
        <v>217882</v>
      </c>
      <c r="D201" s="54"/>
      <c r="E201" s="54">
        <v>8306651</v>
      </c>
      <c r="F201" s="52">
        <v>8524534</v>
      </c>
      <c r="G201" s="54">
        <f t="shared" si="65"/>
        <v>0</v>
      </c>
      <c r="H201" s="54">
        <f t="shared" si="65"/>
        <v>8715</v>
      </c>
      <c r="I201" s="54">
        <f t="shared" si="65"/>
        <v>0</v>
      </c>
      <c r="J201" s="54">
        <f t="shared" si="65"/>
        <v>332266</v>
      </c>
      <c r="K201" s="56">
        <f>SUM(G201:J201)</f>
        <v>340981</v>
      </c>
    </row>
    <row r="202" spans="1:11" outlineLevel="1" x14ac:dyDescent="0.25">
      <c r="A202" s="53" t="s">
        <v>17</v>
      </c>
      <c r="B202" s="54"/>
      <c r="C202" s="54"/>
      <c r="D202" s="54"/>
      <c r="E202" s="54">
        <v>983150</v>
      </c>
      <c r="F202" s="52">
        <v>983150</v>
      </c>
      <c r="G202" s="54">
        <f t="shared" si="65"/>
        <v>0</v>
      </c>
      <c r="H202" s="54">
        <f t="shared" si="65"/>
        <v>0</v>
      </c>
      <c r="I202" s="54">
        <f t="shared" si="65"/>
        <v>0</v>
      </c>
      <c r="J202" s="54">
        <f t="shared" si="65"/>
        <v>39326</v>
      </c>
      <c r="K202" s="56">
        <f>SUM(G202:J202)</f>
        <v>39326</v>
      </c>
    </row>
    <row r="203" spans="1:11" outlineLevel="1" x14ac:dyDescent="0.25">
      <c r="A203" s="53" t="s">
        <v>18</v>
      </c>
      <c r="B203" s="54"/>
      <c r="C203" s="54">
        <v>266301</v>
      </c>
      <c r="D203" s="54"/>
      <c r="E203" s="54">
        <v>15450168</v>
      </c>
      <c r="F203" s="52">
        <v>15716468</v>
      </c>
      <c r="G203" s="54">
        <f t="shared" si="65"/>
        <v>0</v>
      </c>
      <c r="H203" s="54">
        <f t="shared" si="65"/>
        <v>10652</v>
      </c>
      <c r="I203" s="54">
        <f t="shared" si="65"/>
        <v>0</v>
      </c>
      <c r="J203" s="54">
        <f t="shared" si="65"/>
        <v>618007</v>
      </c>
      <c r="K203" s="56">
        <f>SUM(G203:J203)</f>
        <v>628659</v>
      </c>
    </row>
    <row r="204" spans="1:11" x14ac:dyDescent="0.25">
      <c r="A204" s="51" t="s">
        <v>79</v>
      </c>
      <c r="B204" s="52">
        <f t="shared" ref="B204:K204" si="66">SUM(B205:B209)</f>
        <v>0</v>
      </c>
      <c r="C204" s="52">
        <f t="shared" si="66"/>
        <v>0</v>
      </c>
      <c r="D204" s="52">
        <f t="shared" si="66"/>
        <v>0</v>
      </c>
      <c r="E204" s="52">
        <f t="shared" si="66"/>
        <v>15090787</v>
      </c>
      <c r="F204" s="52">
        <f t="shared" si="66"/>
        <v>15090787</v>
      </c>
      <c r="G204" s="52">
        <f t="shared" si="66"/>
        <v>0</v>
      </c>
      <c r="H204" s="52">
        <f t="shared" si="66"/>
        <v>0</v>
      </c>
      <c r="I204" s="52">
        <f t="shared" si="66"/>
        <v>0</v>
      </c>
      <c r="J204" s="52">
        <f t="shared" si="66"/>
        <v>603632</v>
      </c>
      <c r="K204" s="56">
        <f t="shared" si="66"/>
        <v>603632</v>
      </c>
    </row>
    <row r="205" spans="1:11" outlineLevel="1" x14ac:dyDescent="0.25">
      <c r="A205" s="53" t="s">
        <v>19</v>
      </c>
      <c r="B205" s="54"/>
      <c r="C205" s="54"/>
      <c r="D205" s="54"/>
      <c r="E205" s="54">
        <v>292551</v>
      </c>
      <c r="F205" s="52">
        <v>292551</v>
      </c>
      <c r="G205" s="54">
        <f t="shared" ref="G205:J209" si="67">B205*0.04</f>
        <v>0</v>
      </c>
      <c r="H205" s="54">
        <f t="shared" si="67"/>
        <v>0</v>
      </c>
      <c r="I205" s="54">
        <f t="shared" si="67"/>
        <v>0</v>
      </c>
      <c r="J205" s="54">
        <f t="shared" si="67"/>
        <v>11702</v>
      </c>
      <c r="K205" s="56">
        <f>SUM(G205:J205)</f>
        <v>11702</v>
      </c>
    </row>
    <row r="206" spans="1:11" outlineLevel="1" x14ac:dyDescent="0.25">
      <c r="A206" s="53" t="s">
        <v>15</v>
      </c>
      <c r="B206" s="54"/>
      <c r="C206" s="54"/>
      <c r="D206" s="54"/>
      <c r="E206" s="54">
        <v>110618</v>
      </c>
      <c r="F206" s="52">
        <v>110618</v>
      </c>
      <c r="G206" s="54">
        <f t="shared" si="67"/>
        <v>0</v>
      </c>
      <c r="H206" s="54">
        <f t="shared" si="67"/>
        <v>0</v>
      </c>
      <c r="I206" s="54">
        <f t="shared" si="67"/>
        <v>0</v>
      </c>
      <c r="J206" s="54">
        <f t="shared" si="67"/>
        <v>4425</v>
      </c>
      <c r="K206" s="56">
        <f>SUM(G206:J206)</f>
        <v>4425</v>
      </c>
    </row>
    <row r="207" spans="1:11" outlineLevel="1" x14ac:dyDescent="0.25">
      <c r="A207" s="53" t="s">
        <v>16</v>
      </c>
      <c r="B207" s="54"/>
      <c r="C207" s="54"/>
      <c r="D207" s="54"/>
      <c r="E207" s="54">
        <v>4091042</v>
      </c>
      <c r="F207" s="52">
        <v>4091042</v>
      </c>
      <c r="G207" s="54">
        <f t="shared" si="67"/>
        <v>0</v>
      </c>
      <c r="H207" s="54">
        <f t="shared" si="67"/>
        <v>0</v>
      </c>
      <c r="I207" s="54">
        <f t="shared" si="67"/>
        <v>0</v>
      </c>
      <c r="J207" s="54">
        <f t="shared" si="67"/>
        <v>163642</v>
      </c>
      <c r="K207" s="56">
        <f>SUM(G207:J207)</f>
        <v>163642</v>
      </c>
    </row>
    <row r="208" spans="1:11" outlineLevel="1" x14ac:dyDescent="0.25">
      <c r="A208" s="53" t="s">
        <v>17</v>
      </c>
      <c r="B208" s="54"/>
      <c r="C208" s="54"/>
      <c r="D208" s="54"/>
      <c r="E208" s="54">
        <v>90232</v>
      </c>
      <c r="F208" s="52">
        <v>90232</v>
      </c>
      <c r="G208" s="54">
        <f t="shared" si="67"/>
        <v>0</v>
      </c>
      <c r="H208" s="54">
        <f t="shared" si="67"/>
        <v>0</v>
      </c>
      <c r="I208" s="54">
        <f t="shared" si="67"/>
        <v>0</v>
      </c>
      <c r="J208" s="54">
        <f t="shared" si="67"/>
        <v>3609</v>
      </c>
      <c r="K208" s="56">
        <f>SUM(G208:J208)</f>
        <v>3609</v>
      </c>
    </row>
    <row r="209" spans="1:11" outlineLevel="1" x14ac:dyDescent="0.25">
      <c r="A209" s="53" t="s">
        <v>18</v>
      </c>
      <c r="B209" s="54"/>
      <c r="C209" s="54"/>
      <c r="D209" s="54"/>
      <c r="E209" s="54">
        <v>10506344</v>
      </c>
      <c r="F209" s="52">
        <v>10506344</v>
      </c>
      <c r="G209" s="54">
        <f t="shared" si="67"/>
        <v>0</v>
      </c>
      <c r="H209" s="54">
        <f t="shared" si="67"/>
        <v>0</v>
      </c>
      <c r="I209" s="54">
        <f t="shared" si="67"/>
        <v>0</v>
      </c>
      <c r="J209" s="54">
        <f t="shared" si="67"/>
        <v>420254</v>
      </c>
      <c r="K209" s="56">
        <f>SUM(G209:J209)</f>
        <v>420254</v>
      </c>
    </row>
    <row r="210" spans="1:11" x14ac:dyDescent="0.25">
      <c r="A210" s="51" t="s">
        <v>80</v>
      </c>
      <c r="B210" s="52">
        <f t="shared" ref="B210:K210" si="68">SUM(B211:B215)</f>
        <v>0</v>
      </c>
      <c r="C210" s="52">
        <f t="shared" si="68"/>
        <v>994798</v>
      </c>
      <c r="D210" s="52">
        <f t="shared" si="68"/>
        <v>0</v>
      </c>
      <c r="E210" s="52">
        <f t="shared" si="68"/>
        <v>20337988</v>
      </c>
      <c r="F210" s="52">
        <f t="shared" si="68"/>
        <v>21332787</v>
      </c>
      <c r="G210" s="52">
        <f t="shared" si="68"/>
        <v>0</v>
      </c>
      <c r="H210" s="52">
        <f t="shared" si="68"/>
        <v>39792</v>
      </c>
      <c r="I210" s="52">
        <f t="shared" si="68"/>
        <v>0</v>
      </c>
      <c r="J210" s="52">
        <f t="shared" si="68"/>
        <v>813520</v>
      </c>
      <c r="K210" s="56">
        <f t="shared" si="68"/>
        <v>853312</v>
      </c>
    </row>
    <row r="211" spans="1:11" outlineLevel="1" x14ac:dyDescent="0.25">
      <c r="A211" s="53" t="s">
        <v>19</v>
      </c>
      <c r="B211" s="54"/>
      <c r="C211" s="54">
        <v>24209</v>
      </c>
      <c r="D211" s="54"/>
      <c r="E211" s="54">
        <v>52644</v>
      </c>
      <c r="F211" s="52">
        <v>76853</v>
      </c>
      <c r="G211" s="54">
        <f t="shared" ref="G211:J215" si="69">B211*0.04</f>
        <v>0</v>
      </c>
      <c r="H211" s="54">
        <f t="shared" si="69"/>
        <v>968</v>
      </c>
      <c r="I211" s="54">
        <f t="shared" si="69"/>
        <v>0</v>
      </c>
      <c r="J211" s="54">
        <f t="shared" si="69"/>
        <v>2106</v>
      </c>
      <c r="K211" s="56">
        <f>SUM(G211:J211)</f>
        <v>3074</v>
      </c>
    </row>
    <row r="212" spans="1:11" outlineLevel="1" x14ac:dyDescent="0.25">
      <c r="A212" s="53" t="s">
        <v>15</v>
      </c>
      <c r="B212" s="54"/>
      <c r="C212" s="54">
        <v>24950</v>
      </c>
      <c r="D212" s="54"/>
      <c r="E212" s="54">
        <v>144423</v>
      </c>
      <c r="F212" s="52">
        <v>169373</v>
      </c>
      <c r="G212" s="54">
        <f t="shared" si="69"/>
        <v>0</v>
      </c>
      <c r="H212" s="54">
        <f t="shared" si="69"/>
        <v>998</v>
      </c>
      <c r="I212" s="54">
        <f t="shared" si="69"/>
        <v>0</v>
      </c>
      <c r="J212" s="54">
        <f t="shared" si="69"/>
        <v>5777</v>
      </c>
      <c r="K212" s="56">
        <f>SUM(G212:J212)</f>
        <v>6775</v>
      </c>
    </row>
    <row r="213" spans="1:11" outlineLevel="1" x14ac:dyDescent="0.25">
      <c r="A213" s="53" t="s">
        <v>16</v>
      </c>
      <c r="B213" s="54"/>
      <c r="C213" s="54"/>
      <c r="D213" s="54"/>
      <c r="E213" s="54">
        <v>95966</v>
      </c>
      <c r="F213" s="52">
        <v>95966</v>
      </c>
      <c r="G213" s="54">
        <f t="shared" si="69"/>
        <v>0</v>
      </c>
      <c r="H213" s="54">
        <f t="shared" si="69"/>
        <v>0</v>
      </c>
      <c r="I213" s="54">
        <f t="shared" si="69"/>
        <v>0</v>
      </c>
      <c r="J213" s="54">
        <f t="shared" si="69"/>
        <v>3839</v>
      </c>
      <c r="K213" s="56">
        <f>SUM(G213:J213)</f>
        <v>3839</v>
      </c>
    </row>
    <row r="214" spans="1:11" outlineLevel="1" x14ac:dyDescent="0.25">
      <c r="A214" s="53" t="s">
        <v>17</v>
      </c>
      <c r="B214" s="54"/>
      <c r="C214" s="54">
        <v>776175</v>
      </c>
      <c r="D214" s="54"/>
      <c r="E214" s="54">
        <v>15482045</v>
      </c>
      <c r="F214" s="52">
        <v>16258220</v>
      </c>
      <c r="G214" s="54">
        <f t="shared" si="69"/>
        <v>0</v>
      </c>
      <c r="H214" s="54">
        <f t="shared" si="69"/>
        <v>31047</v>
      </c>
      <c r="I214" s="54">
        <f t="shared" si="69"/>
        <v>0</v>
      </c>
      <c r="J214" s="54">
        <f t="shared" si="69"/>
        <v>619282</v>
      </c>
      <c r="K214" s="56">
        <f>SUM(G214:J214)</f>
        <v>650329</v>
      </c>
    </row>
    <row r="215" spans="1:11" outlineLevel="1" x14ac:dyDescent="0.25">
      <c r="A215" s="53" t="s">
        <v>18</v>
      </c>
      <c r="B215" s="54"/>
      <c r="C215" s="54">
        <v>169464</v>
      </c>
      <c r="D215" s="54"/>
      <c r="E215" s="54">
        <v>4562910</v>
      </c>
      <c r="F215" s="52">
        <v>4732375</v>
      </c>
      <c r="G215" s="54">
        <f t="shared" si="69"/>
        <v>0</v>
      </c>
      <c r="H215" s="54">
        <f t="shared" si="69"/>
        <v>6779</v>
      </c>
      <c r="I215" s="54">
        <f t="shared" si="69"/>
        <v>0</v>
      </c>
      <c r="J215" s="54">
        <f t="shared" si="69"/>
        <v>182516</v>
      </c>
      <c r="K215" s="56">
        <f>SUM(G215:J215)</f>
        <v>189295</v>
      </c>
    </row>
    <row r="216" spans="1:11" x14ac:dyDescent="0.25">
      <c r="A216" s="51" t="s">
        <v>81</v>
      </c>
      <c r="B216" s="52">
        <f t="shared" ref="B216:K216" si="70">SUM(B217:B221)</f>
        <v>0</v>
      </c>
      <c r="C216" s="52">
        <f t="shared" si="70"/>
        <v>1072613</v>
      </c>
      <c r="D216" s="52">
        <f t="shared" si="70"/>
        <v>0</v>
      </c>
      <c r="E216" s="52">
        <f t="shared" si="70"/>
        <v>18448329</v>
      </c>
      <c r="F216" s="52">
        <f t="shared" si="70"/>
        <v>19520943</v>
      </c>
      <c r="G216" s="52">
        <f t="shared" si="70"/>
        <v>0</v>
      </c>
      <c r="H216" s="52">
        <f t="shared" si="70"/>
        <v>42904</v>
      </c>
      <c r="I216" s="52">
        <f t="shared" si="70"/>
        <v>0</v>
      </c>
      <c r="J216" s="52">
        <f t="shared" si="70"/>
        <v>737934</v>
      </c>
      <c r="K216" s="56">
        <f t="shared" si="70"/>
        <v>780838</v>
      </c>
    </row>
    <row r="217" spans="1:11" outlineLevel="1" x14ac:dyDescent="0.25">
      <c r="A217" s="53" t="s">
        <v>19</v>
      </c>
      <c r="B217" s="54"/>
      <c r="C217" s="54">
        <v>927359</v>
      </c>
      <c r="D217" s="54"/>
      <c r="E217" s="54">
        <v>17471109</v>
      </c>
      <c r="F217" s="52">
        <v>18398468</v>
      </c>
      <c r="G217" s="54">
        <f t="shared" ref="G217:J221" si="71">B217*0.04</f>
        <v>0</v>
      </c>
      <c r="H217" s="54">
        <f t="shared" si="71"/>
        <v>37094</v>
      </c>
      <c r="I217" s="54">
        <f t="shared" si="71"/>
        <v>0</v>
      </c>
      <c r="J217" s="54">
        <f t="shared" si="71"/>
        <v>698844</v>
      </c>
      <c r="K217" s="56">
        <f>SUM(G217:J217)</f>
        <v>735938</v>
      </c>
    </row>
    <row r="218" spans="1:11" outlineLevel="1" x14ac:dyDescent="0.25">
      <c r="A218" s="53" t="s">
        <v>15</v>
      </c>
      <c r="B218" s="54"/>
      <c r="C218" s="54">
        <v>24209</v>
      </c>
      <c r="D218" s="54"/>
      <c r="E218" s="54">
        <v>328966</v>
      </c>
      <c r="F218" s="52">
        <v>353175</v>
      </c>
      <c r="G218" s="54">
        <f t="shared" si="71"/>
        <v>0</v>
      </c>
      <c r="H218" s="54">
        <f t="shared" si="71"/>
        <v>968</v>
      </c>
      <c r="I218" s="54">
        <f t="shared" si="71"/>
        <v>0</v>
      </c>
      <c r="J218" s="54">
        <f t="shared" si="71"/>
        <v>13159</v>
      </c>
      <c r="K218" s="56">
        <f>SUM(G218:J218)</f>
        <v>14127</v>
      </c>
    </row>
    <row r="219" spans="1:11" outlineLevel="1" x14ac:dyDescent="0.25">
      <c r="A219" s="53" t="s">
        <v>16</v>
      </c>
      <c r="B219" s="54"/>
      <c r="C219" s="54">
        <v>48418</v>
      </c>
      <c r="D219" s="54"/>
      <c r="E219" s="54">
        <v>114766</v>
      </c>
      <c r="F219" s="52">
        <v>163184</v>
      </c>
      <c r="G219" s="54">
        <f t="shared" si="71"/>
        <v>0</v>
      </c>
      <c r="H219" s="54">
        <f t="shared" si="71"/>
        <v>1937</v>
      </c>
      <c r="I219" s="54">
        <f t="shared" si="71"/>
        <v>0</v>
      </c>
      <c r="J219" s="54">
        <f t="shared" si="71"/>
        <v>4591</v>
      </c>
      <c r="K219" s="56">
        <f>SUM(G219:J219)</f>
        <v>6528</v>
      </c>
    </row>
    <row r="220" spans="1:11" outlineLevel="1" x14ac:dyDescent="0.25">
      <c r="A220" s="53" t="s">
        <v>17</v>
      </c>
      <c r="B220" s="54"/>
      <c r="C220" s="54">
        <v>24209</v>
      </c>
      <c r="D220" s="54"/>
      <c r="E220" s="54"/>
      <c r="F220" s="52">
        <v>24209</v>
      </c>
      <c r="G220" s="54">
        <f t="shared" si="71"/>
        <v>0</v>
      </c>
      <c r="H220" s="54">
        <f t="shared" si="71"/>
        <v>968</v>
      </c>
      <c r="I220" s="54">
        <f t="shared" si="71"/>
        <v>0</v>
      </c>
      <c r="J220" s="54">
        <f t="shared" si="71"/>
        <v>0</v>
      </c>
      <c r="K220" s="56">
        <f>SUM(G220:J220)</f>
        <v>968</v>
      </c>
    </row>
    <row r="221" spans="1:11" outlineLevel="1" x14ac:dyDescent="0.25">
      <c r="A221" s="53" t="s">
        <v>18</v>
      </c>
      <c r="B221" s="54"/>
      <c r="C221" s="54">
        <v>48418</v>
      </c>
      <c r="D221" s="54"/>
      <c r="E221" s="54">
        <v>533488</v>
      </c>
      <c r="F221" s="52">
        <v>581907</v>
      </c>
      <c r="G221" s="54">
        <f t="shared" si="71"/>
        <v>0</v>
      </c>
      <c r="H221" s="54">
        <f t="shared" si="71"/>
        <v>1937</v>
      </c>
      <c r="I221" s="54">
        <f t="shared" si="71"/>
        <v>0</v>
      </c>
      <c r="J221" s="54">
        <f t="shared" si="71"/>
        <v>21340</v>
      </c>
      <c r="K221" s="56">
        <f>SUM(G221:J221)</f>
        <v>23277</v>
      </c>
    </row>
    <row r="222" spans="1:11" x14ac:dyDescent="0.25">
      <c r="A222" s="51" t="s">
        <v>82</v>
      </c>
      <c r="B222" s="52">
        <f t="shared" ref="B222:K222" si="72">SUM(B223:B227)</f>
        <v>0</v>
      </c>
      <c r="C222" s="52">
        <f t="shared" si="72"/>
        <v>3638044</v>
      </c>
      <c r="D222" s="52">
        <f t="shared" si="72"/>
        <v>0</v>
      </c>
      <c r="E222" s="52">
        <f t="shared" si="72"/>
        <v>53910456</v>
      </c>
      <c r="F222" s="52">
        <f t="shared" si="72"/>
        <v>57548499</v>
      </c>
      <c r="G222" s="52">
        <f t="shared" si="72"/>
        <v>0</v>
      </c>
      <c r="H222" s="52">
        <f t="shared" si="72"/>
        <v>145523</v>
      </c>
      <c r="I222" s="52">
        <f t="shared" si="72"/>
        <v>0</v>
      </c>
      <c r="J222" s="52">
        <f t="shared" si="72"/>
        <v>2156418</v>
      </c>
      <c r="K222" s="56">
        <f t="shared" si="72"/>
        <v>2301941</v>
      </c>
    </row>
    <row r="223" spans="1:11" outlineLevel="1" x14ac:dyDescent="0.25">
      <c r="A223" s="53" t="s">
        <v>19</v>
      </c>
      <c r="B223" s="54"/>
      <c r="C223" s="54">
        <v>2982914</v>
      </c>
      <c r="D223" s="54"/>
      <c r="E223" s="54">
        <v>39819626</v>
      </c>
      <c r="F223" s="52">
        <v>42802540</v>
      </c>
      <c r="G223" s="54">
        <f t="shared" ref="G223:J227" si="73">B223*0.04</f>
        <v>0</v>
      </c>
      <c r="H223" s="54">
        <f t="shared" si="73"/>
        <v>119317</v>
      </c>
      <c r="I223" s="54">
        <f t="shared" si="73"/>
        <v>0</v>
      </c>
      <c r="J223" s="54">
        <f t="shared" si="73"/>
        <v>1592785</v>
      </c>
      <c r="K223" s="56">
        <f>SUM(G223:J223)</f>
        <v>1712102</v>
      </c>
    </row>
    <row r="224" spans="1:11" outlineLevel="1" x14ac:dyDescent="0.25">
      <c r="A224" s="53" t="s">
        <v>15</v>
      </c>
      <c r="B224" s="54"/>
      <c r="C224" s="54">
        <v>169464</v>
      </c>
      <c r="D224" s="54"/>
      <c r="E224" s="54">
        <v>1947070</v>
      </c>
      <c r="F224" s="52">
        <v>2116534</v>
      </c>
      <c r="G224" s="54">
        <f t="shared" si="73"/>
        <v>0</v>
      </c>
      <c r="H224" s="54">
        <f t="shared" si="73"/>
        <v>6779</v>
      </c>
      <c r="I224" s="54">
        <f t="shared" si="73"/>
        <v>0</v>
      </c>
      <c r="J224" s="54">
        <f t="shared" si="73"/>
        <v>77883</v>
      </c>
      <c r="K224" s="56">
        <f>SUM(G224:J224)</f>
        <v>84662</v>
      </c>
    </row>
    <row r="225" spans="1:11" outlineLevel="1" x14ac:dyDescent="0.25">
      <c r="A225" s="53" t="s">
        <v>16</v>
      </c>
      <c r="B225" s="54"/>
      <c r="C225" s="54">
        <v>121046</v>
      </c>
      <c r="D225" s="54"/>
      <c r="E225" s="54">
        <v>1729359</v>
      </c>
      <c r="F225" s="52">
        <v>1850405</v>
      </c>
      <c r="G225" s="54">
        <f t="shared" si="73"/>
        <v>0</v>
      </c>
      <c r="H225" s="54">
        <f t="shared" si="73"/>
        <v>4842</v>
      </c>
      <c r="I225" s="54">
        <f t="shared" si="73"/>
        <v>0</v>
      </c>
      <c r="J225" s="54">
        <f t="shared" si="73"/>
        <v>69174</v>
      </c>
      <c r="K225" s="56">
        <f>SUM(G225:J225)</f>
        <v>74016</v>
      </c>
    </row>
    <row r="226" spans="1:11" outlineLevel="1" x14ac:dyDescent="0.25">
      <c r="A226" s="53" t="s">
        <v>17</v>
      </c>
      <c r="B226" s="54"/>
      <c r="C226" s="54"/>
      <c r="D226" s="54"/>
      <c r="E226" s="54">
        <v>24183</v>
      </c>
      <c r="F226" s="52">
        <v>24183</v>
      </c>
      <c r="G226" s="54">
        <f t="shared" si="73"/>
        <v>0</v>
      </c>
      <c r="H226" s="54">
        <f t="shared" si="73"/>
        <v>0</v>
      </c>
      <c r="I226" s="54">
        <f t="shared" si="73"/>
        <v>0</v>
      </c>
      <c r="J226" s="54">
        <f t="shared" si="73"/>
        <v>967</v>
      </c>
      <c r="K226" s="56">
        <f>SUM(G226:J226)</f>
        <v>967</v>
      </c>
    </row>
    <row r="227" spans="1:11" outlineLevel="1" x14ac:dyDescent="0.25">
      <c r="A227" s="53" t="s">
        <v>18</v>
      </c>
      <c r="B227" s="54"/>
      <c r="C227" s="54">
        <v>364620</v>
      </c>
      <c r="D227" s="54"/>
      <c r="E227" s="54">
        <v>10390218</v>
      </c>
      <c r="F227" s="52">
        <v>10754837</v>
      </c>
      <c r="G227" s="54">
        <f t="shared" si="73"/>
        <v>0</v>
      </c>
      <c r="H227" s="54">
        <f t="shared" si="73"/>
        <v>14585</v>
      </c>
      <c r="I227" s="54">
        <f t="shared" si="73"/>
        <v>0</v>
      </c>
      <c r="J227" s="54">
        <f t="shared" si="73"/>
        <v>415609</v>
      </c>
      <c r="K227" s="56">
        <f>SUM(G227:J227)</f>
        <v>430194</v>
      </c>
    </row>
    <row r="228" spans="1:11" x14ac:dyDescent="0.25">
      <c r="A228" s="51" t="s">
        <v>83</v>
      </c>
      <c r="B228" s="52">
        <f t="shared" ref="B228:K228" si="74">SUM(B229:B233)</f>
        <v>0</v>
      </c>
      <c r="C228" s="52">
        <f t="shared" si="74"/>
        <v>557552</v>
      </c>
      <c r="D228" s="52">
        <f t="shared" si="74"/>
        <v>0</v>
      </c>
      <c r="E228" s="52">
        <f t="shared" si="74"/>
        <v>14582729</v>
      </c>
      <c r="F228" s="52">
        <f t="shared" si="74"/>
        <v>15140281</v>
      </c>
      <c r="G228" s="52">
        <f t="shared" si="74"/>
        <v>0</v>
      </c>
      <c r="H228" s="52">
        <f t="shared" si="74"/>
        <v>22302</v>
      </c>
      <c r="I228" s="52">
        <f t="shared" si="74"/>
        <v>0</v>
      </c>
      <c r="J228" s="52">
        <f t="shared" si="74"/>
        <v>583308</v>
      </c>
      <c r="K228" s="56">
        <f t="shared" si="74"/>
        <v>605610</v>
      </c>
    </row>
    <row r="229" spans="1:11" outlineLevel="1" x14ac:dyDescent="0.25">
      <c r="A229" s="53" t="s">
        <v>19</v>
      </c>
      <c r="B229" s="54"/>
      <c r="C229" s="54"/>
      <c r="D229" s="54"/>
      <c r="E229" s="54">
        <v>78686</v>
      </c>
      <c r="F229" s="52">
        <v>78686</v>
      </c>
      <c r="G229" s="54">
        <f t="shared" ref="G229:J233" si="75">B229*0.04</f>
        <v>0</v>
      </c>
      <c r="H229" s="54">
        <f t="shared" si="75"/>
        <v>0</v>
      </c>
      <c r="I229" s="54">
        <f t="shared" si="75"/>
        <v>0</v>
      </c>
      <c r="J229" s="54">
        <f t="shared" si="75"/>
        <v>3147</v>
      </c>
      <c r="K229" s="56">
        <f>SUM(G229:J229)</f>
        <v>3147</v>
      </c>
    </row>
    <row r="230" spans="1:11" outlineLevel="1" x14ac:dyDescent="0.25">
      <c r="A230" s="53" t="s">
        <v>15</v>
      </c>
      <c r="B230" s="54"/>
      <c r="C230" s="54">
        <v>24209</v>
      </c>
      <c r="D230" s="54"/>
      <c r="E230" s="54">
        <v>430031</v>
      </c>
      <c r="F230" s="52">
        <v>454240</v>
      </c>
      <c r="G230" s="54">
        <f t="shared" si="75"/>
        <v>0</v>
      </c>
      <c r="H230" s="54">
        <f t="shared" si="75"/>
        <v>968</v>
      </c>
      <c r="I230" s="54">
        <f t="shared" si="75"/>
        <v>0</v>
      </c>
      <c r="J230" s="54">
        <f t="shared" si="75"/>
        <v>17201</v>
      </c>
      <c r="K230" s="56">
        <f>SUM(G230:J230)</f>
        <v>18169</v>
      </c>
    </row>
    <row r="231" spans="1:11" outlineLevel="1" x14ac:dyDescent="0.25">
      <c r="A231" s="53" t="s">
        <v>16</v>
      </c>
      <c r="B231" s="54"/>
      <c r="C231" s="54"/>
      <c r="D231" s="54"/>
      <c r="E231" s="54">
        <v>31724</v>
      </c>
      <c r="F231" s="52">
        <v>31724</v>
      </c>
      <c r="G231" s="54">
        <f t="shared" si="75"/>
        <v>0</v>
      </c>
      <c r="H231" s="54">
        <f t="shared" si="75"/>
        <v>0</v>
      </c>
      <c r="I231" s="54">
        <f t="shared" si="75"/>
        <v>0</v>
      </c>
      <c r="J231" s="54">
        <f t="shared" si="75"/>
        <v>1269</v>
      </c>
      <c r="K231" s="56">
        <f>SUM(G231:J231)</f>
        <v>1269</v>
      </c>
    </row>
    <row r="232" spans="1:11" outlineLevel="1" x14ac:dyDescent="0.25">
      <c r="A232" s="53" t="s">
        <v>17</v>
      </c>
      <c r="B232" s="54"/>
      <c r="C232" s="54">
        <v>169464</v>
      </c>
      <c r="D232" s="54"/>
      <c r="E232" s="54">
        <v>8022652</v>
      </c>
      <c r="F232" s="52">
        <v>8192116</v>
      </c>
      <c r="G232" s="54">
        <f t="shared" si="75"/>
        <v>0</v>
      </c>
      <c r="H232" s="54">
        <f t="shared" si="75"/>
        <v>6779</v>
      </c>
      <c r="I232" s="54">
        <f t="shared" si="75"/>
        <v>0</v>
      </c>
      <c r="J232" s="54">
        <f t="shared" si="75"/>
        <v>320906</v>
      </c>
      <c r="K232" s="56">
        <f>SUM(G232:J232)</f>
        <v>327685</v>
      </c>
    </row>
    <row r="233" spans="1:11" outlineLevel="1" x14ac:dyDescent="0.25">
      <c r="A233" s="53" t="s">
        <v>18</v>
      </c>
      <c r="B233" s="54"/>
      <c r="C233" s="54">
        <v>363879</v>
      </c>
      <c r="D233" s="54"/>
      <c r="E233" s="54">
        <v>6019636</v>
      </c>
      <c r="F233" s="52">
        <v>6383515</v>
      </c>
      <c r="G233" s="54">
        <f t="shared" si="75"/>
        <v>0</v>
      </c>
      <c r="H233" s="54">
        <f t="shared" si="75"/>
        <v>14555</v>
      </c>
      <c r="I233" s="54">
        <f t="shared" si="75"/>
        <v>0</v>
      </c>
      <c r="J233" s="54">
        <f t="shared" si="75"/>
        <v>240785</v>
      </c>
      <c r="K233" s="56">
        <f>SUM(G233:J233)</f>
        <v>255340</v>
      </c>
    </row>
    <row r="234" spans="1:11" x14ac:dyDescent="0.25">
      <c r="A234" s="51" t="s">
        <v>84</v>
      </c>
      <c r="B234" s="52">
        <f t="shared" ref="B234:K234" si="76">SUM(B235:B239)</f>
        <v>0</v>
      </c>
      <c r="C234" s="52">
        <f t="shared" si="76"/>
        <v>266300</v>
      </c>
      <c r="D234" s="52">
        <f t="shared" si="76"/>
        <v>0</v>
      </c>
      <c r="E234" s="52">
        <f t="shared" si="76"/>
        <v>18304053</v>
      </c>
      <c r="F234" s="52">
        <f t="shared" si="76"/>
        <v>18570354</v>
      </c>
      <c r="G234" s="52">
        <f t="shared" si="76"/>
        <v>0</v>
      </c>
      <c r="H234" s="52">
        <f t="shared" si="76"/>
        <v>10651</v>
      </c>
      <c r="I234" s="52">
        <f t="shared" si="76"/>
        <v>0</v>
      </c>
      <c r="J234" s="52">
        <f t="shared" si="76"/>
        <v>732162</v>
      </c>
      <c r="K234" s="56">
        <f t="shared" si="76"/>
        <v>742813</v>
      </c>
    </row>
    <row r="235" spans="1:11" outlineLevel="1" x14ac:dyDescent="0.25">
      <c r="A235" s="53" t="s">
        <v>19</v>
      </c>
      <c r="B235" s="54"/>
      <c r="C235" s="54"/>
      <c r="D235" s="54"/>
      <c r="E235" s="54">
        <v>206789</v>
      </c>
      <c r="F235" s="52">
        <v>206789</v>
      </c>
      <c r="G235" s="54">
        <f t="shared" ref="G235:J239" si="77">B235*0.04</f>
        <v>0</v>
      </c>
      <c r="H235" s="54">
        <f t="shared" si="77"/>
        <v>0</v>
      </c>
      <c r="I235" s="54">
        <f t="shared" si="77"/>
        <v>0</v>
      </c>
      <c r="J235" s="54">
        <f t="shared" si="77"/>
        <v>8272</v>
      </c>
      <c r="K235" s="56">
        <f>SUM(G235:J235)</f>
        <v>8272</v>
      </c>
    </row>
    <row r="236" spans="1:11" outlineLevel="1" x14ac:dyDescent="0.25">
      <c r="A236" s="53" t="s">
        <v>15</v>
      </c>
      <c r="B236" s="54"/>
      <c r="C236" s="54">
        <v>217882</v>
      </c>
      <c r="D236" s="54"/>
      <c r="E236" s="54">
        <v>14674855</v>
      </c>
      <c r="F236" s="52">
        <v>14892738</v>
      </c>
      <c r="G236" s="54">
        <f t="shared" si="77"/>
        <v>0</v>
      </c>
      <c r="H236" s="54">
        <f t="shared" si="77"/>
        <v>8715</v>
      </c>
      <c r="I236" s="54">
        <f t="shared" si="77"/>
        <v>0</v>
      </c>
      <c r="J236" s="54">
        <f t="shared" si="77"/>
        <v>586994</v>
      </c>
      <c r="K236" s="56">
        <f>SUM(G236:J236)</f>
        <v>595709</v>
      </c>
    </row>
    <row r="237" spans="1:11" outlineLevel="1" x14ac:dyDescent="0.25">
      <c r="A237" s="53" t="s">
        <v>16</v>
      </c>
      <c r="B237" s="54"/>
      <c r="C237" s="54">
        <v>24209</v>
      </c>
      <c r="D237" s="54"/>
      <c r="E237" s="54">
        <v>99736</v>
      </c>
      <c r="F237" s="52">
        <v>123945</v>
      </c>
      <c r="G237" s="54">
        <f t="shared" si="77"/>
        <v>0</v>
      </c>
      <c r="H237" s="54">
        <f t="shared" si="77"/>
        <v>968</v>
      </c>
      <c r="I237" s="54">
        <f t="shared" si="77"/>
        <v>0</v>
      </c>
      <c r="J237" s="54">
        <f t="shared" si="77"/>
        <v>3989</v>
      </c>
      <c r="K237" s="56">
        <f>SUM(G237:J237)</f>
        <v>4957</v>
      </c>
    </row>
    <row r="238" spans="1:11" outlineLevel="1" x14ac:dyDescent="0.25">
      <c r="A238" s="53" t="s">
        <v>17</v>
      </c>
      <c r="B238" s="54"/>
      <c r="C238" s="54"/>
      <c r="D238" s="54"/>
      <c r="E238" s="54"/>
      <c r="F238" s="52"/>
      <c r="G238" s="54">
        <f t="shared" si="77"/>
        <v>0</v>
      </c>
      <c r="H238" s="54">
        <f t="shared" si="77"/>
        <v>0</v>
      </c>
      <c r="I238" s="54">
        <f t="shared" si="77"/>
        <v>0</v>
      </c>
      <c r="J238" s="54">
        <f t="shared" si="77"/>
        <v>0</v>
      </c>
      <c r="K238" s="56">
        <f>SUM(G238:J238)</f>
        <v>0</v>
      </c>
    </row>
    <row r="239" spans="1:11" outlineLevel="1" x14ac:dyDescent="0.25">
      <c r="A239" s="53" t="s">
        <v>18</v>
      </c>
      <c r="B239" s="54"/>
      <c r="C239" s="54">
        <v>24209</v>
      </c>
      <c r="D239" s="54"/>
      <c r="E239" s="54">
        <v>3322673</v>
      </c>
      <c r="F239" s="52">
        <v>3346882</v>
      </c>
      <c r="G239" s="54">
        <f t="shared" si="77"/>
        <v>0</v>
      </c>
      <c r="H239" s="54">
        <f t="shared" si="77"/>
        <v>968</v>
      </c>
      <c r="I239" s="54">
        <f t="shared" si="77"/>
        <v>0</v>
      </c>
      <c r="J239" s="54">
        <f t="shared" si="77"/>
        <v>132907</v>
      </c>
      <c r="K239" s="56">
        <f>SUM(G239:J239)</f>
        <v>133875</v>
      </c>
    </row>
    <row r="240" spans="1:11" x14ac:dyDescent="0.25">
      <c r="A240" s="51" t="s">
        <v>85</v>
      </c>
      <c r="B240" s="52">
        <f t="shared" ref="B240:K240" si="78">SUM(B241:B245)</f>
        <v>0</v>
      </c>
      <c r="C240" s="52">
        <f t="shared" si="78"/>
        <v>1383628</v>
      </c>
      <c r="D240" s="52">
        <f t="shared" si="78"/>
        <v>0</v>
      </c>
      <c r="E240" s="52">
        <f t="shared" si="78"/>
        <v>26931965</v>
      </c>
      <c r="F240" s="52">
        <f t="shared" si="78"/>
        <v>28315592</v>
      </c>
      <c r="G240" s="52">
        <f t="shared" si="78"/>
        <v>0</v>
      </c>
      <c r="H240" s="52">
        <f t="shared" si="78"/>
        <v>55345</v>
      </c>
      <c r="I240" s="52">
        <f t="shared" si="78"/>
        <v>0</v>
      </c>
      <c r="J240" s="52">
        <f t="shared" si="78"/>
        <v>1077278</v>
      </c>
      <c r="K240" s="56">
        <f t="shared" si="78"/>
        <v>1132623</v>
      </c>
    </row>
    <row r="241" spans="1:11" outlineLevel="1" x14ac:dyDescent="0.25">
      <c r="A241" s="53" t="s">
        <v>19</v>
      </c>
      <c r="B241" s="54"/>
      <c r="C241" s="54"/>
      <c r="D241" s="54"/>
      <c r="E241" s="54">
        <v>458508</v>
      </c>
      <c r="F241" s="52">
        <v>458508</v>
      </c>
      <c r="G241" s="54">
        <f t="shared" ref="G241:J245" si="79">B241*0.04</f>
        <v>0</v>
      </c>
      <c r="H241" s="54">
        <f t="shared" si="79"/>
        <v>0</v>
      </c>
      <c r="I241" s="54">
        <f t="shared" si="79"/>
        <v>0</v>
      </c>
      <c r="J241" s="54">
        <f t="shared" si="79"/>
        <v>18340</v>
      </c>
      <c r="K241" s="56">
        <f>SUM(G241:J241)</f>
        <v>18340</v>
      </c>
    </row>
    <row r="242" spans="1:11" outlineLevel="1" x14ac:dyDescent="0.25">
      <c r="A242" s="53" t="s">
        <v>15</v>
      </c>
      <c r="B242" s="54"/>
      <c r="C242" s="54"/>
      <c r="D242" s="54"/>
      <c r="E242" s="54">
        <v>647511</v>
      </c>
      <c r="F242" s="52">
        <v>647511</v>
      </c>
      <c r="G242" s="54">
        <f t="shared" si="79"/>
        <v>0</v>
      </c>
      <c r="H242" s="54">
        <f t="shared" si="79"/>
        <v>0</v>
      </c>
      <c r="I242" s="54">
        <f t="shared" si="79"/>
        <v>0</v>
      </c>
      <c r="J242" s="54">
        <f t="shared" si="79"/>
        <v>25900</v>
      </c>
      <c r="K242" s="56">
        <f>SUM(G242:J242)</f>
        <v>25900</v>
      </c>
    </row>
    <row r="243" spans="1:11" outlineLevel="1" x14ac:dyDescent="0.25">
      <c r="A243" s="53" t="s">
        <v>16</v>
      </c>
      <c r="B243" s="54"/>
      <c r="C243" s="54">
        <v>412297</v>
      </c>
      <c r="D243" s="54"/>
      <c r="E243" s="54">
        <v>11413668</v>
      </c>
      <c r="F243" s="52">
        <v>11825964</v>
      </c>
      <c r="G243" s="54">
        <f t="shared" si="79"/>
        <v>0</v>
      </c>
      <c r="H243" s="54">
        <f t="shared" si="79"/>
        <v>16492</v>
      </c>
      <c r="I243" s="54">
        <f t="shared" si="79"/>
        <v>0</v>
      </c>
      <c r="J243" s="54">
        <f t="shared" si="79"/>
        <v>456547</v>
      </c>
      <c r="K243" s="56">
        <f>SUM(G243:J243)</f>
        <v>473039</v>
      </c>
    </row>
    <row r="244" spans="1:11" outlineLevel="1" x14ac:dyDescent="0.25">
      <c r="A244" s="53" t="s">
        <v>17</v>
      </c>
      <c r="B244" s="54"/>
      <c r="C244" s="54"/>
      <c r="D244" s="54"/>
      <c r="E244" s="54">
        <v>200278</v>
      </c>
      <c r="F244" s="52">
        <v>200278</v>
      </c>
      <c r="G244" s="54">
        <f t="shared" si="79"/>
        <v>0</v>
      </c>
      <c r="H244" s="54">
        <f t="shared" si="79"/>
        <v>0</v>
      </c>
      <c r="I244" s="54">
        <f t="shared" si="79"/>
        <v>0</v>
      </c>
      <c r="J244" s="54">
        <f t="shared" si="79"/>
        <v>8011</v>
      </c>
      <c r="K244" s="56">
        <f>SUM(G244:J244)</f>
        <v>8011</v>
      </c>
    </row>
    <row r="245" spans="1:11" outlineLevel="1" x14ac:dyDescent="0.25">
      <c r="A245" s="53" t="s">
        <v>18</v>
      </c>
      <c r="B245" s="54"/>
      <c r="C245" s="54">
        <v>971331</v>
      </c>
      <c r="D245" s="54"/>
      <c r="E245" s="54">
        <v>14212000</v>
      </c>
      <c r="F245" s="52">
        <v>15183331</v>
      </c>
      <c r="G245" s="54">
        <f t="shared" si="79"/>
        <v>0</v>
      </c>
      <c r="H245" s="54">
        <f t="shared" si="79"/>
        <v>38853</v>
      </c>
      <c r="I245" s="54">
        <f t="shared" si="79"/>
        <v>0</v>
      </c>
      <c r="J245" s="54">
        <f t="shared" si="79"/>
        <v>568480</v>
      </c>
      <c r="K245" s="56">
        <f>SUM(G245:J245)</f>
        <v>607333</v>
      </c>
    </row>
    <row r="246" spans="1:11" x14ac:dyDescent="0.25">
      <c r="A246" s="51" t="s">
        <v>86</v>
      </c>
      <c r="B246" s="52">
        <f t="shared" ref="B246:K246" si="80">SUM(B247:B251)</f>
        <v>0</v>
      </c>
      <c r="C246" s="52">
        <f t="shared" si="80"/>
        <v>145255</v>
      </c>
      <c r="D246" s="52">
        <f t="shared" si="80"/>
        <v>0</v>
      </c>
      <c r="E246" s="52">
        <f t="shared" si="80"/>
        <v>18900995</v>
      </c>
      <c r="F246" s="52">
        <f t="shared" si="80"/>
        <v>19046251</v>
      </c>
      <c r="G246" s="52">
        <f t="shared" si="80"/>
        <v>0</v>
      </c>
      <c r="H246" s="52">
        <f t="shared" si="80"/>
        <v>5810</v>
      </c>
      <c r="I246" s="52">
        <f t="shared" si="80"/>
        <v>0</v>
      </c>
      <c r="J246" s="52">
        <f t="shared" si="80"/>
        <v>756041</v>
      </c>
      <c r="K246" s="56">
        <f t="shared" si="80"/>
        <v>761851</v>
      </c>
    </row>
    <row r="247" spans="1:11" outlineLevel="1" x14ac:dyDescent="0.25">
      <c r="A247" s="53" t="s">
        <v>19</v>
      </c>
      <c r="B247" s="54"/>
      <c r="C247" s="54"/>
      <c r="D247" s="54"/>
      <c r="E247" s="54">
        <v>246122</v>
      </c>
      <c r="F247" s="52">
        <v>246122</v>
      </c>
      <c r="G247" s="54">
        <f t="shared" ref="G247:J251" si="81">B247*0.04</f>
        <v>0</v>
      </c>
      <c r="H247" s="54">
        <f t="shared" si="81"/>
        <v>0</v>
      </c>
      <c r="I247" s="54">
        <f t="shared" si="81"/>
        <v>0</v>
      </c>
      <c r="J247" s="54">
        <f t="shared" si="81"/>
        <v>9845</v>
      </c>
      <c r="K247" s="56">
        <f>SUM(G247:J247)</f>
        <v>9845</v>
      </c>
    </row>
    <row r="248" spans="1:11" outlineLevel="1" x14ac:dyDescent="0.25">
      <c r="A248" s="53" t="s">
        <v>15</v>
      </c>
      <c r="B248" s="54"/>
      <c r="C248" s="54">
        <v>96837</v>
      </c>
      <c r="D248" s="54"/>
      <c r="E248" s="54">
        <v>15592167</v>
      </c>
      <c r="F248" s="52">
        <v>15689004</v>
      </c>
      <c r="G248" s="54">
        <f t="shared" si="81"/>
        <v>0</v>
      </c>
      <c r="H248" s="54">
        <f t="shared" si="81"/>
        <v>3873</v>
      </c>
      <c r="I248" s="54">
        <f t="shared" si="81"/>
        <v>0</v>
      </c>
      <c r="J248" s="54">
        <f t="shared" si="81"/>
        <v>623687</v>
      </c>
      <c r="K248" s="56">
        <f>SUM(G248:J248)</f>
        <v>627560</v>
      </c>
    </row>
    <row r="249" spans="1:11" outlineLevel="1" x14ac:dyDescent="0.25">
      <c r="A249" s="53" t="s">
        <v>16</v>
      </c>
      <c r="B249" s="54"/>
      <c r="C249" s="54"/>
      <c r="D249" s="54"/>
      <c r="E249" s="54">
        <v>183701</v>
      </c>
      <c r="F249" s="52">
        <v>183701</v>
      </c>
      <c r="G249" s="54">
        <f t="shared" si="81"/>
        <v>0</v>
      </c>
      <c r="H249" s="54">
        <f t="shared" si="81"/>
        <v>0</v>
      </c>
      <c r="I249" s="54">
        <f t="shared" si="81"/>
        <v>0</v>
      </c>
      <c r="J249" s="54">
        <f t="shared" si="81"/>
        <v>7348</v>
      </c>
      <c r="K249" s="56">
        <f>SUM(G249:J249)</f>
        <v>7348</v>
      </c>
    </row>
    <row r="250" spans="1:11" outlineLevel="1" x14ac:dyDescent="0.25">
      <c r="A250" s="53" t="s">
        <v>17</v>
      </c>
      <c r="B250" s="54"/>
      <c r="C250" s="54"/>
      <c r="D250" s="54"/>
      <c r="E250" s="54">
        <v>24963</v>
      </c>
      <c r="F250" s="52">
        <v>24963</v>
      </c>
      <c r="G250" s="54">
        <f t="shared" si="81"/>
        <v>0</v>
      </c>
      <c r="H250" s="54">
        <f t="shared" si="81"/>
        <v>0</v>
      </c>
      <c r="I250" s="54">
        <f t="shared" si="81"/>
        <v>0</v>
      </c>
      <c r="J250" s="54">
        <f t="shared" si="81"/>
        <v>999</v>
      </c>
      <c r="K250" s="56">
        <f>SUM(G250:J250)</f>
        <v>999</v>
      </c>
    </row>
    <row r="251" spans="1:11" outlineLevel="1" x14ac:dyDescent="0.25">
      <c r="A251" s="53" t="s">
        <v>18</v>
      </c>
      <c r="B251" s="54"/>
      <c r="C251" s="54">
        <v>48418</v>
      </c>
      <c r="D251" s="54"/>
      <c r="E251" s="54">
        <v>2854042</v>
      </c>
      <c r="F251" s="52">
        <v>2902461</v>
      </c>
      <c r="G251" s="54">
        <f t="shared" si="81"/>
        <v>0</v>
      </c>
      <c r="H251" s="54">
        <f t="shared" si="81"/>
        <v>1937</v>
      </c>
      <c r="I251" s="54">
        <f t="shared" si="81"/>
        <v>0</v>
      </c>
      <c r="J251" s="54">
        <f t="shared" si="81"/>
        <v>114162</v>
      </c>
      <c r="K251" s="56">
        <f>SUM(G251:J251)</f>
        <v>116099</v>
      </c>
    </row>
    <row r="252" spans="1:11" x14ac:dyDescent="0.25">
      <c r="A252" s="51" t="s">
        <v>87</v>
      </c>
      <c r="B252" s="52">
        <f t="shared" ref="B252:K252" si="82">SUM(B253:B257)</f>
        <v>0</v>
      </c>
      <c r="C252" s="52">
        <f t="shared" si="82"/>
        <v>969848</v>
      </c>
      <c r="D252" s="52">
        <f t="shared" si="82"/>
        <v>0</v>
      </c>
      <c r="E252" s="52">
        <f t="shared" si="82"/>
        <v>21384144</v>
      </c>
      <c r="F252" s="52">
        <f t="shared" si="82"/>
        <v>22353991</v>
      </c>
      <c r="G252" s="52">
        <f t="shared" si="82"/>
        <v>0</v>
      </c>
      <c r="H252" s="52">
        <f t="shared" si="82"/>
        <v>38794</v>
      </c>
      <c r="I252" s="52">
        <f t="shared" si="82"/>
        <v>0</v>
      </c>
      <c r="J252" s="52">
        <f t="shared" si="82"/>
        <v>855365</v>
      </c>
      <c r="K252" s="56">
        <f t="shared" si="82"/>
        <v>894159</v>
      </c>
    </row>
    <row r="253" spans="1:11" outlineLevel="1" x14ac:dyDescent="0.25">
      <c r="A253" s="53" t="s">
        <v>19</v>
      </c>
      <c r="B253" s="54"/>
      <c r="C253" s="54">
        <v>48418</v>
      </c>
      <c r="D253" s="54"/>
      <c r="E253" s="54">
        <v>83978</v>
      </c>
      <c r="F253" s="52">
        <v>132396</v>
      </c>
      <c r="G253" s="54">
        <f t="shared" ref="G253:J257" si="83">B253*0.04</f>
        <v>0</v>
      </c>
      <c r="H253" s="54">
        <f t="shared" si="83"/>
        <v>1937</v>
      </c>
      <c r="I253" s="54">
        <f t="shared" si="83"/>
        <v>0</v>
      </c>
      <c r="J253" s="54">
        <f t="shared" si="83"/>
        <v>3359</v>
      </c>
      <c r="K253" s="56">
        <f>SUM(G253:J253)</f>
        <v>5296</v>
      </c>
    </row>
    <row r="254" spans="1:11" outlineLevel="1" x14ac:dyDescent="0.25">
      <c r="A254" s="53" t="s">
        <v>15</v>
      </c>
      <c r="B254" s="54"/>
      <c r="C254" s="54"/>
      <c r="D254" s="54"/>
      <c r="E254" s="54">
        <v>180729</v>
      </c>
      <c r="F254" s="52">
        <v>180729</v>
      </c>
      <c r="G254" s="54">
        <f t="shared" si="83"/>
        <v>0</v>
      </c>
      <c r="H254" s="54">
        <f t="shared" si="83"/>
        <v>0</v>
      </c>
      <c r="I254" s="54">
        <f t="shared" si="83"/>
        <v>0</v>
      </c>
      <c r="J254" s="54">
        <f t="shared" si="83"/>
        <v>7229</v>
      </c>
      <c r="K254" s="56">
        <f>SUM(G254:J254)</f>
        <v>7229</v>
      </c>
    </row>
    <row r="255" spans="1:11" outlineLevel="1" x14ac:dyDescent="0.25">
      <c r="A255" s="53" t="s">
        <v>16</v>
      </c>
      <c r="B255" s="54"/>
      <c r="C255" s="54">
        <v>24209</v>
      </c>
      <c r="D255" s="54"/>
      <c r="E255" s="54">
        <v>136258</v>
      </c>
      <c r="F255" s="52">
        <v>160467</v>
      </c>
      <c r="G255" s="54">
        <f t="shared" si="83"/>
        <v>0</v>
      </c>
      <c r="H255" s="54">
        <f t="shared" si="83"/>
        <v>968</v>
      </c>
      <c r="I255" s="54">
        <f t="shared" si="83"/>
        <v>0</v>
      </c>
      <c r="J255" s="54">
        <f t="shared" si="83"/>
        <v>5450</v>
      </c>
      <c r="K255" s="56">
        <f>SUM(G255:J255)</f>
        <v>6418</v>
      </c>
    </row>
    <row r="256" spans="1:11" outlineLevel="1" x14ac:dyDescent="0.25">
      <c r="A256" s="53" t="s">
        <v>17</v>
      </c>
      <c r="B256" s="54"/>
      <c r="C256" s="54">
        <v>435765</v>
      </c>
      <c r="D256" s="54"/>
      <c r="E256" s="54">
        <v>10043793</v>
      </c>
      <c r="F256" s="52">
        <v>10479557</v>
      </c>
      <c r="G256" s="54">
        <f t="shared" si="83"/>
        <v>0</v>
      </c>
      <c r="H256" s="54">
        <f t="shared" si="83"/>
        <v>17431</v>
      </c>
      <c r="I256" s="54">
        <f t="shared" si="83"/>
        <v>0</v>
      </c>
      <c r="J256" s="54">
        <f t="shared" si="83"/>
        <v>401752</v>
      </c>
      <c r="K256" s="56">
        <f>SUM(G256:J256)</f>
        <v>419183</v>
      </c>
    </row>
    <row r="257" spans="1:11" outlineLevel="1" x14ac:dyDescent="0.25">
      <c r="A257" s="53" t="s">
        <v>18</v>
      </c>
      <c r="B257" s="54"/>
      <c r="C257" s="54">
        <v>461456</v>
      </c>
      <c r="D257" s="54"/>
      <c r="E257" s="54">
        <v>10939386</v>
      </c>
      <c r="F257" s="52">
        <v>11400842</v>
      </c>
      <c r="G257" s="54">
        <f t="shared" si="83"/>
        <v>0</v>
      </c>
      <c r="H257" s="54">
        <f t="shared" si="83"/>
        <v>18458</v>
      </c>
      <c r="I257" s="54">
        <f t="shared" si="83"/>
        <v>0</v>
      </c>
      <c r="J257" s="54">
        <f t="shared" si="83"/>
        <v>437575</v>
      </c>
      <c r="K257" s="56">
        <f>SUM(G257:J257)</f>
        <v>456033</v>
      </c>
    </row>
    <row r="258" spans="1:11" x14ac:dyDescent="0.25">
      <c r="A258" s="51" t="s">
        <v>88</v>
      </c>
      <c r="B258" s="52">
        <f t="shared" ref="B258:K258" si="84">SUM(B259:B263)</f>
        <v>0</v>
      </c>
      <c r="C258" s="52">
        <f t="shared" si="84"/>
        <v>4098915</v>
      </c>
      <c r="D258" s="52">
        <f t="shared" si="84"/>
        <v>5197685</v>
      </c>
      <c r="E258" s="52">
        <f t="shared" si="84"/>
        <v>61360815</v>
      </c>
      <c r="F258" s="52">
        <f t="shared" si="84"/>
        <v>70657416</v>
      </c>
      <c r="G258" s="52">
        <f t="shared" si="84"/>
        <v>0</v>
      </c>
      <c r="H258" s="52">
        <f t="shared" si="84"/>
        <v>163956</v>
      </c>
      <c r="I258" s="52">
        <f t="shared" si="84"/>
        <v>207907</v>
      </c>
      <c r="J258" s="52">
        <f t="shared" si="84"/>
        <v>2454432</v>
      </c>
      <c r="K258" s="56">
        <f t="shared" si="84"/>
        <v>2826295</v>
      </c>
    </row>
    <row r="259" spans="1:11" outlineLevel="1" x14ac:dyDescent="0.25">
      <c r="A259" s="53" t="s">
        <v>19</v>
      </c>
      <c r="B259" s="54"/>
      <c r="C259" s="54">
        <v>2741382</v>
      </c>
      <c r="D259" s="54">
        <v>4870687</v>
      </c>
      <c r="E259" s="54">
        <v>29049160</v>
      </c>
      <c r="F259" s="52">
        <v>36661228</v>
      </c>
      <c r="G259" s="54">
        <f t="shared" ref="G259:J263" si="85">B259*0.04</f>
        <v>0</v>
      </c>
      <c r="H259" s="54">
        <f t="shared" si="85"/>
        <v>109655</v>
      </c>
      <c r="I259" s="54">
        <f t="shared" si="85"/>
        <v>194827</v>
      </c>
      <c r="J259" s="54">
        <f t="shared" si="85"/>
        <v>1161966</v>
      </c>
      <c r="K259" s="56">
        <f>SUM(G259:J259)</f>
        <v>1466448</v>
      </c>
    </row>
    <row r="260" spans="1:11" outlineLevel="1" x14ac:dyDescent="0.25">
      <c r="A260" s="53" t="s">
        <v>15</v>
      </c>
      <c r="B260" s="54"/>
      <c r="C260" s="54"/>
      <c r="D260" s="54">
        <v>78634</v>
      </c>
      <c r="E260" s="54">
        <v>550853</v>
      </c>
      <c r="F260" s="52">
        <v>629488</v>
      </c>
      <c r="G260" s="54">
        <f t="shared" si="85"/>
        <v>0</v>
      </c>
      <c r="H260" s="54">
        <f t="shared" si="85"/>
        <v>0</v>
      </c>
      <c r="I260" s="54">
        <f t="shared" si="85"/>
        <v>3145</v>
      </c>
      <c r="J260" s="54">
        <f t="shared" si="85"/>
        <v>22034</v>
      </c>
      <c r="K260" s="56">
        <f>SUM(G260:J260)</f>
        <v>25179</v>
      </c>
    </row>
    <row r="261" spans="1:11" outlineLevel="1" x14ac:dyDescent="0.25">
      <c r="A261" s="53" t="s">
        <v>16</v>
      </c>
      <c r="B261" s="54"/>
      <c r="C261" s="54">
        <v>56921</v>
      </c>
      <c r="D261" s="54"/>
      <c r="E261" s="54">
        <v>151125</v>
      </c>
      <c r="F261" s="52">
        <v>208047</v>
      </c>
      <c r="G261" s="54">
        <f t="shared" si="85"/>
        <v>0</v>
      </c>
      <c r="H261" s="54">
        <f t="shared" si="85"/>
        <v>2277</v>
      </c>
      <c r="I261" s="54">
        <f t="shared" si="85"/>
        <v>0</v>
      </c>
      <c r="J261" s="54">
        <f t="shared" si="85"/>
        <v>6045</v>
      </c>
      <c r="K261" s="56">
        <f>SUM(G261:J261)</f>
        <v>8322</v>
      </c>
    </row>
    <row r="262" spans="1:11" outlineLevel="1" x14ac:dyDescent="0.25">
      <c r="A262" s="53" t="s">
        <v>17</v>
      </c>
      <c r="B262" s="54"/>
      <c r="C262" s="54"/>
      <c r="D262" s="54"/>
      <c r="E262" s="54">
        <v>12352</v>
      </c>
      <c r="F262" s="52">
        <v>12352</v>
      </c>
      <c r="G262" s="54">
        <f t="shared" si="85"/>
        <v>0</v>
      </c>
      <c r="H262" s="54">
        <f t="shared" si="85"/>
        <v>0</v>
      </c>
      <c r="I262" s="54">
        <f t="shared" si="85"/>
        <v>0</v>
      </c>
      <c r="J262" s="54">
        <f t="shared" si="85"/>
        <v>494</v>
      </c>
      <c r="K262" s="56">
        <f>SUM(G262:J262)</f>
        <v>494</v>
      </c>
    </row>
    <row r="263" spans="1:11" outlineLevel="1" x14ac:dyDescent="0.25">
      <c r="A263" s="53" t="s">
        <v>18</v>
      </c>
      <c r="B263" s="54"/>
      <c r="C263" s="54">
        <v>1300612</v>
      </c>
      <c r="D263" s="54">
        <v>248364</v>
      </c>
      <c r="E263" s="54">
        <v>31597325</v>
      </c>
      <c r="F263" s="52">
        <v>33146301</v>
      </c>
      <c r="G263" s="54">
        <f t="shared" si="85"/>
        <v>0</v>
      </c>
      <c r="H263" s="54">
        <f t="shared" si="85"/>
        <v>52024</v>
      </c>
      <c r="I263" s="54">
        <f t="shared" si="85"/>
        <v>9935</v>
      </c>
      <c r="J263" s="54">
        <f t="shared" si="85"/>
        <v>1263893</v>
      </c>
      <c r="K263" s="56">
        <f>SUM(G263:J263)</f>
        <v>1325852</v>
      </c>
    </row>
    <row r="264" spans="1:11" x14ac:dyDescent="0.25">
      <c r="A264" s="51" t="s">
        <v>89</v>
      </c>
      <c r="B264" s="52">
        <f t="shared" ref="B264:K264" si="86">SUM(B265:B269)</f>
        <v>0</v>
      </c>
      <c r="C264" s="52">
        <f t="shared" si="86"/>
        <v>0</v>
      </c>
      <c r="D264" s="52">
        <f t="shared" si="86"/>
        <v>0</v>
      </c>
      <c r="E264" s="52">
        <f t="shared" si="86"/>
        <v>17890161</v>
      </c>
      <c r="F264" s="52">
        <f t="shared" si="86"/>
        <v>17890161</v>
      </c>
      <c r="G264" s="52">
        <f t="shared" si="86"/>
        <v>0</v>
      </c>
      <c r="H264" s="52">
        <f t="shared" si="86"/>
        <v>0</v>
      </c>
      <c r="I264" s="52">
        <f t="shared" si="86"/>
        <v>0</v>
      </c>
      <c r="J264" s="52">
        <f t="shared" si="86"/>
        <v>715606</v>
      </c>
      <c r="K264" s="56">
        <f t="shared" si="86"/>
        <v>715606</v>
      </c>
    </row>
    <row r="265" spans="1:11" outlineLevel="1" x14ac:dyDescent="0.25">
      <c r="A265" s="53" t="s">
        <v>19</v>
      </c>
      <c r="B265" s="54"/>
      <c r="C265" s="54"/>
      <c r="D265" s="54"/>
      <c r="E265" s="54">
        <v>173846</v>
      </c>
      <c r="F265" s="52">
        <v>173846</v>
      </c>
      <c r="G265" s="54">
        <f t="shared" ref="G265:J269" si="87">B265*0.04</f>
        <v>0</v>
      </c>
      <c r="H265" s="54">
        <f t="shared" si="87"/>
        <v>0</v>
      </c>
      <c r="I265" s="54">
        <f t="shared" si="87"/>
        <v>0</v>
      </c>
      <c r="J265" s="54">
        <f t="shared" si="87"/>
        <v>6954</v>
      </c>
      <c r="K265" s="56">
        <f>SUM(G265:J265)</f>
        <v>6954</v>
      </c>
    </row>
    <row r="266" spans="1:11" outlineLevel="1" x14ac:dyDescent="0.25">
      <c r="A266" s="53" t="s">
        <v>15</v>
      </c>
      <c r="B266" s="54"/>
      <c r="C266" s="54"/>
      <c r="D266" s="54"/>
      <c r="E266" s="54">
        <v>1157359</v>
      </c>
      <c r="F266" s="52">
        <v>1157359</v>
      </c>
      <c r="G266" s="54">
        <f t="shared" si="87"/>
        <v>0</v>
      </c>
      <c r="H266" s="54">
        <f t="shared" si="87"/>
        <v>0</v>
      </c>
      <c r="I266" s="54">
        <f t="shared" si="87"/>
        <v>0</v>
      </c>
      <c r="J266" s="54">
        <f t="shared" si="87"/>
        <v>46294</v>
      </c>
      <c r="K266" s="56">
        <f>SUM(G266:J266)</f>
        <v>46294</v>
      </c>
    </row>
    <row r="267" spans="1:11" outlineLevel="1" x14ac:dyDescent="0.25">
      <c r="A267" s="53" t="s">
        <v>16</v>
      </c>
      <c r="B267" s="54"/>
      <c r="C267" s="54"/>
      <c r="D267" s="54"/>
      <c r="E267" s="54">
        <v>60848</v>
      </c>
      <c r="F267" s="52">
        <v>60848</v>
      </c>
      <c r="G267" s="54">
        <f t="shared" si="87"/>
        <v>0</v>
      </c>
      <c r="H267" s="54">
        <f t="shared" si="87"/>
        <v>0</v>
      </c>
      <c r="I267" s="54">
        <f t="shared" si="87"/>
        <v>0</v>
      </c>
      <c r="J267" s="54">
        <f t="shared" si="87"/>
        <v>2434</v>
      </c>
      <c r="K267" s="56">
        <f>SUM(G267:J267)</f>
        <v>2434</v>
      </c>
    </row>
    <row r="268" spans="1:11" outlineLevel="1" x14ac:dyDescent="0.25">
      <c r="A268" s="53" t="s">
        <v>17</v>
      </c>
      <c r="B268" s="54"/>
      <c r="C268" s="54"/>
      <c r="D268" s="54"/>
      <c r="E268" s="54">
        <v>10737574</v>
      </c>
      <c r="F268" s="52">
        <v>10737574</v>
      </c>
      <c r="G268" s="54">
        <f t="shared" si="87"/>
        <v>0</v>
      </c>
      <c r="H268" s="54">
        <f t="shared" si="87"/>
        <v>0</v>
      </c>
      <c r="I268" s="54">
        <f t="shared" si="87"/>
        <v>0</v>
      </c>
      <c r="J268" s="54">
        <f t="shared" si="87"/>
        <v>429503</v>
      </c>
      <c r="K268" s="56">
        <f>SUM(G268:J268)</f>
        <v>429503</v>
      </c>
    </row>
    <row r="269" spans="1:11" outlineLevel="1" x14ac:dyDescent="0.25">
      <c r="A269" s="53" t="s">
        <v>18</v>
      </c>
      <c r="B269" s="54"/>
      <c r="C269" s="54"/>
      <c r="D269" s="54"/>
      <c r="E269" s="54">
        <v>5760534</v>
      </c>
      <c r="F269" s="52">
        <v>5760534</v>
      </c>
      <c r="G269" s="54">
        <f t="shared" si="87"/>
        <v>0</v>
      </c>
      <c r="H269" s="54">
        <f t="shared" si="87"/>
        <v>0</v>
      </c>
      <c r="I269" s="54">
        <f t="shared" si="87"/>
        <v>0</v>
      </c>
      <c r="J269" s="54">
        <f t="shared" si="87"/>
        <v>230421</v>
      </c>
      <c r="K269" s="56">
        <f>SUM(G269:J269)</f>
        <v>230421</v>
      </c>
    </row>
    <row r="270" spans="1:11" x14ac:dyDescent="0.25">
      <c r="A270" s="51" t="s">
        <v>90</v>
      </c>
      <c r="B270" s="52">
        <f t="shared" ref="B270:K270" si="88">SUM(B271:B275)</f>
        <v>0</v>
      </c>
      <c r="C270" s="52">
        <f t="shared" si="88"/>
        <v>338928</v>
      </c>
      <c r="D270" s="52">
        <f t="shared" si="88"/>
        <v>0</v>
      </c>
      <c r="E270" s="52">
        <f t="shared" si="88"/>
        <v>12997178</v>
      </c>
      <c r="F270" s="52">
        <f t="shared" si="88"/>
        <v>13336107</v>
      </c>
      <c r="G270" s="52">
        <f t="shared" si="88"/>
        <v>0</v>
      </c>
      <c r="H270" s="52">
        <f t="shared" si="88"/>
        <v>13556</v>
      </c>
      <c r="I270" s="52">
        <f t="shared" si="88"/>
        <v>0</v>
      </c>
      <c r="J270" s="52">
        <f t="shared" si="88"/>
        <v>519888</v>
      </c>
      <c r="K270" s="56">
        <f t="shared" si="88"/>
        <v>533444</v>
      </c>
    </row>
    <row r="271" spans="1:11" outlineLevel="1" x14ac:dyDescent="0.25">
      <c r="A271" s="53" t="s">
        <v>19</v>
      </c>
      <c r="B271" s="54"/>
      <c r="C271" s="54">
        <v>24209</v>
      </c>
      <c r="D271" s="54"/>
      <c r="E271" s="54">
        <v>91454</v>
      </c>
      <c r="F271" s="52">
        <v>115663</v>
      </c>
      <c r="G271" s="54">
        <f t="shared" ref="G271:J275" si="89">B271*0.04</f>
        <v>0</v>
      </c>
      <c r="H271" s="54">
        <f t="shared" si="89"/>
        <v>968</v>
      </c>
      <c r="I271" s="54">
        <f t="shared" si="89"/>
        <v>0</v>
      </c>
      <c r="J271" s="54">
        <f t="shared" si="89"/>
        <v>3658</v>
      </c>
      <c r="K271" s="56">
        <f>SUM(G271:J271)</f>
        <v>4626</v>
      </c>
    </row>
    <row r="272" spans="1:11" outlineLevel="1" x14ac:dyDescent="0.25">
      <c r="A272" s="53" t="s">
        <v>15</v>
      </c>
      <c r="B272" s="54"/>
      <c r="C272" s="54">
        <v>24209</v>
      </c>
      <c r="D272" s="54"/>
      <c r="E272" s="54">
        <v>155864</v>
      </c>
      <c r="F272" s="52">
        <v>180074</v>
      </c>
      <c r="G272" s="54">
        <f t="shared" si="89"/>
        <v>0</v>
      </c>
      <c r="H272" s="54">
        <f t="shared" si="89"/>
        <v>968</v>
      </c>
      <c r="I272" s="54">
        <f t="shared" si="89"/>
        <v>0</v>
      </c>
      <c r="J272" s="54">
        <f t="shared" si="89"/>
        <v>6235</v>
      </c>
      <c r="K272" s="56">
        <f>SUM(G272:J272)</f>
        <v>7203</v>
      </c>
    </row>
    <row r="273" spans="1:11" outlineLevel="1" x14ac:dyDescent="0.25">
      <c r="A273" s="53" t="s">
        <v>16</v>
      </c>
      <c r="B273" s="54"/>
      <c r="C273" s="54">
        <v>266301</v>
      </c>
      <c r="D273" s="54"/>
      <c r="E273" s="54">
        <v>12183506</v>
      </c>
      <c r="F273" s="52">
        <v>12449807</v>
      </c>
      <c r="G273" s="54">
        <f t="shared" si="89"/>
        <v>0</v>
      </c>
      <c r="H273" s="54">
        <f t="shared" si="89"/>
        <v>10652</v>
      </c>
      <c r="I273" s="54">
        <f t="shared" si="89"/>
        <v>0</v>
      </c>
      <c r="J273" s="54">
        <f t="shared" si="89"/>
        <v>487340</v>
      </c>
      <c r="K273" s="56">
        <f>SUM(G273:J273)</f>
        <v>497992</v>
      </c>
    </row>
    <row r="274" spans="1:11" outlineLevel="1" x14ac:dyDescent="0.25">
      <c r="A274" s="53" t="s">
        <v>17</v>
      </c>
      <c r="B274" s="54"/>
      <c r="C274" s="54"/>
      <c r="D274" s="54"/>
      <c r="E274" s="54">
        <v>327513</v>
      </c>
      <c r="F274" s="52">
        <v>327513</v>
      </c>
      <c r="G274" s="54">
        <f t="shared" si="89"/>
        <v>0</v>
      </c>
      <c r="H274" s="54">
        <f t="shared" si="89"/>
        <v>0</v>
      </c>
      <c r="I274" s="54">
        <f t="shared" si="89"/>
        <v>0</v>
      </c>
      <c r="J274" s="54">
        <f t="shared" si="89"/>
        <v>13101</v>
      </c>
      <c r="K274" s="56">
        <f>SUM(G274:J274)</f>
        <v>13101</v>
      </c>
    </row>
    <row r="275" spans="1:11" outlineLevel="1" x14ac:dyDescent="0.25">
      <c r="A275" s="53" t="s">
        <v>18</v>
      </c>
      <c r="B275" s="54"/>
      <c r="C275" s="54">
        <v>24209</v>
      </c>
      <c r="D275" s="54"/>
      <c r="E275" s="54">
        <v>238841</v>
      </c>
      <c r="F275" s="52">
        <v>263050</v>
      </c>
      <c r="G275" s="54">
        <f t="shared" si="89"/>
        <v>0</v>
      </c>
      <c r="H275" s="54">
        <f t="shared" si="89"/>
        <v>968</v>
      </c>
      <c r="I275" s="54">
        <f t="shared" si="89"/>
        <v>0</v>
      </c>
      <c r="J275" s="54">
        <f t="shared" si="89"/>
        <v>9554</v>
      </c>
      <c r="K275" s="56">
        <f>SUM(G275:J275)</f>
        <v>10522</v>
      </c>
    </row>
    <row r="276" spans="1:11" x14ac:dyDescent="0.25">
      <c r="A276" s="51" t="s">
        <v>91</v>
      </c>
      <c r="B276" s="52">
        <f t="shared" ref="B276:K276" si="90">SUM(B277:B281)</f>
        <v>0</v>
      </c>
      <c r="C276" s="52">
        <f t="shared" si="90"/>
        <v>1407095</v>
      </c>
      <c r="D276" s="52">
        <f t="shared" si="90"/>
        <v>7490685</v>
      </c>
      <c r="E276" s="52">
        <f t="shared" si="90"/>
        <v>40017541</v>
      </c>
      <c r="F276" s="52">
        <f t="shared" si="90"/>
        <v>48915321</v>
      </c>
      <c r="G276" s="52">
        <f t="shared" si="90"/>
        <v>0</v>
      </c>
      <c r="H276" s="52">
        <f t="shared" si="90"/>
        <v>56283</v>
      </c>
      <c r="I276" s="52">
        <f t="shared" si="90"/>
        <v>299627</v>
      </c>
      <c r="J276" s="52">
        <f t="shared" si="90"/>
        <v>1600702</v>
      </c>
      <c r="K276" s="56">
        <f t="shared" si="90"/>
        <v>1956612</v>
      </c>
    </row>
    <row r="277" spans="1:11" outlineLevel="1" x14ac:dyDescent="0.25">
      <c r="A277" s="53" t="s">
        <v>19</v>
      </c>
      <c r="B277" s="54"/>
      <c r="C277" s="54"/>
      <c r="D277" s="54">
        <v>192716</v>
      </c>
      <c r="E277" s="54">
        <v>387815</v>
      </c>
      <c r="F277" s="52">
        <v>580531</v>
      </c>
      <c r="G277" s="54">
        <f t="shared" ref="G277:J281" si="91">B277*0.04</f>
        <v>0</v>
      </c>
      <c r="H277" s="54">
        <f t="shared" si="91"/>
        <v>0</v>
      </c>
      <c r="I277" s="54">
        <f t="shared" si="91"/>
        <v>7709</v>
      </c>
      <c r="J277" s="54">
        <f t="shared" si="91"/>
        <v>15513</v>
      </c>
      <c r="K277" s="56">
        <f>SUM(G277:J277)</f>
        <v>23222</v>
      </c>
    </row>
    <row r="278" spans="1:11" outlineLevel="1" x14ac:dyDescent="0.25">
      <c r="A278" s="53" t="s">
        <v>15</v>
      </c>
      <c r="B278" s="54"/>
      <c r="C278" s="54">
        <v>1043958</v>
      </c>
      <c r="D278" s="54">
        <v>6082237</v>
      </c>
      <c r="E278" s="54">
        <v>27053998</v>
      </c>
      <c r="F278" s="52">
        <v>34180193</v>
      </c>
      <c r="G278" s="54">
        <f t="shared" si="91"/>
        <v>0</v>
      </c>
      <c r="H278" s="54">
        <f t="shared" si="91"/>
        <v>41758</v>
      </c>
      <c r="I278" s="54">
        <f t="shared" si="91"/>
        <v>243289</v>
      </c>
      <c r="J278" s="54">
        <f t="shared" si="91"/>
        <v>1082160</v>
      </c>
      <c r="K278" s="56">
        <f>SUM(G278:J278)</f>
        <v>1367207</v>
      </c>
    </row>
    <row r="279" spans="1:11" outlineLevel="1" x14ac:dyDescent="0.25">
      <c r="A279" s="53" t="s">
        <v>16</v>
      </c>
      <c r="B279" s="54"/>
      <c r="C279" s="54"/>
      <c r="D279" s="54">
        <v>20283</v>
      </c>
      <c r="E279" s="54">
        <v>318698</v>
      </c>
      <c r="F279" s="52">
        <v>338980</v>
      </c>
      <c r="G279" s="54">
        <f t="shared" si="91"/>
        <v>0</v>
      </c>
      <c r="H279" s="54">
        <f t="shared" si="91"/>
        <v>0</v>
      </c>
      <c r="I279" s="54">
        <f t="shared" si="91"/>
        <v>811</v>
      </c>
      <c r="J279" s="54">
        <f t="shared" si="91"/>
        <v>12748</v>
      </c>
      <c r="K279" s="56">
        <f>SUM(G279:J279)</f>
        <v>13559</v>
      </c>
    </row>
    <row r="280" spans="1:11" outlineLevel="1" x14ac:dyDescent="0.25">
      <c r="A280" s="53" t="s">
        <v>17</v>
      </c>
      <c r="B280" s="54"/>
      <c r="C280" s="54"/>
      <c r="D280" s="54">
        <v>44310</v>
      </c>
      <c r="E280" s="54">
        <v>92312</v>
      </c>
      <c r="F280" s="52">
        <v>136622</v>
      </c>
      <c r="G280" s="54">
        <f t="shared" si="91"/>
        <v>0</v>
      </c>
      <c r="H280" s="54">
        <f t="shared" si="91"/>
        <v>0</v>
      </c>
      <c r="I280" s="54">
        <f t="shared" si="91"/>
        <v>1772</v>
      </c>
      <c r="J280" s="54">
        <f t="shared" si="91"/>
        <v>3692</v>
      </c>
      <c r="K280" s="56">
        <f>SUM(G280:J280)</f>
        <v>5464</v>
      </c>
    </row>
    <row r="281" spans="1:11" outlineLevel="1" x14ac:dyDescent="0.25">
      <c r="A281" s="53" t="s">
        <v>18</v>
      </c>
      <c r="B281" s="54"/>
      <c r="C281" s="54">
        <v>363137</v>
      </c>
      <c r="D281" s="54">
        <v>1151139</v>
      </c>
      <c r="E281" s="54">
        <v>12164718</v>
      </c>
      <c r="F281" s="52">
        <v>13678995</v>
      </c>
      <c r="G281" s="54">
        <f t="shared" si="91"/>
        <v>0</v>
      </c>
      <c r="H281" s="54">
        <f t="shared" si="91"/>
        <v>14525</v>
      </c>
      <c r="I281" s="54">
        <f t="shared" si="91"/>
        <v>46046</v>
      </c>
      <c r="J281" s="54">
        <f t="shared" si="91"/>
        <v>486589</v>
      </c>
      <c r="K281" s="56">
        <f>SUM(G281:J281)</f>
        <v>547160</v>
      </c>
    </row>
    <row r="282" spans="1:11" x14ac:dyDescent="0.25">
      <c r="A282" s="51" t="s">
        <v>92</v>
      </c>
      <c r="B282" s="52">
        <f t="shared" ref="B282:K282" si="92">SUM(B283:B287)</f>
        <v>0</v>
      </c>
      <c r="C282" s="52">
        <f t="shared" si="92"/>
        <v>1242819</v>
      </c>
      <c r="D282" s="52">
        <f t="shared" si="92"/>
        <v>0</v>
      </c>
      <c r="E282" s="52">
        <f t="shared" si="92"/>
        <v>50934222</v>
      </c>
      <c r="F282" s="52">
        <f t="shared" si="92"/>
        <v>52177042</v>
      </c>
      <c r="G282" s="52">
        <f t="shared" si="92"/>
        <v>0</v>
      </c>
      <c r="H282" s="52">
        <f t="shared" si="92"/>
        <v>49712</v>
      </c>
      <c r="I282" s="52">
        <f t="shared" si="92"/>
        <v>0</v>
      </c>
      <c r="J282" s="52">
        <f t="shared" si="92"/>
        <v>2037370</v>
      </c>
      <c r="K282" s="56">
        <f t="shared" si="92"/>
        <v>2087082</v>
      </c>
    </row>
    <row r="283" spans="1:11" outlineLevel="1" x14ac:dyDescent="0.25">
      <c r="A283" s="53" t="s">
        <v>19</v>
      </c>
      <c r="B283" s="54"/>
      <c r="C283" s="54">
        <v>24950</v>
      </c>
      <c r="D283" s="54"/>
      <c r="E283" s="54">
        <v>1057967</v>
      </c>
      <c r="F283" s="52">
        <v>1082917</v>
      </c>
      <c r="G283" s="54">
        <f t="shared" ref="G283:J287" si="93">B283*0.04</f>
        <v>0</v>
      </c>
      <c r="H283" s="54">
        <f t="shared" si="93"/>
        <v>998</v>
      </c>
      <c r="I283" s="54">
        <f t="shared" si="93"/>
        <v>0</v>
      </c>
      <c r="J283" s="54">
        <f t="shared" si="93"/>
        <v>42319</v>
      </c>
      <c r="K283" s="56">
        <f>SUM(G283:J283)</f>
        <v>43317</v>
      </c>
    </row>
    <row r="284" spans="1:11" outlineLevel="1" x14ac:dyDescent="0.25">
      <c r="A284" s="53" t="s">
        <v>15</v>
      </c>
      <c r="B284" s="54"/>
      <c r="C284" s="54">
        <v>24209</v>
      </c>
      <c r="D284" s="54"/>
      <c r="E284" s="54">
        <v>769591</v>
      </c>
      <c r="F284" s="52">
        <v>793801</v>
      </c>
      <c r="G284" s="54">
        <f t="shared" si="93"/>
        <v>0</v>
      </c>
      <c r="H284" s="54">
        <f t="shared" si="93"/>
        <v>968</v>
      </c>
      <c r="I284" s="54">
        <f t="shared" si="93"/>
        <v>0</v>
      </c>
      <c r="J284" s="54">
        <f t="shared" si="93"/>
        <v>30784</v>
      </c>
      <c r="K284" s="56">
        <f>SUM(G284:J284)</f>
        <v>31752</v>
      </c>
    </row>
    <row r="285" spans="1:11" outlineLevel="1" x14ac:dyDescent="0.25">
      <c r="A285" s="53" t="s">
        <v>16</v>
      </c>
      <c r="B285" s="54"/>
      <c r="C285" s="54">
        <v>24209</v>
      </c>
      <c r="D285" s="54"/>
      <c r="E285" s="54">
        <v>961450</v>
      </c>
      <c r="F285" s="52">
        <v>985659</v>
      </c>
      <c r="G285" s="54">
        <f t="shared" si="93"/>
        <v>0</v>
      </c>
      <c r="H285" s="54">
        <f t="shared" si="93"/>
        <v>968</v>
      </c>
      <c r="I285" s="54">
        <f t="shared" si="93"/>
        <v>0</v>
      </c>
      <c r="J285" s="54">
        <f t="shared" si="93"/>
        <v>38458</v>
      </c>
      <c r="K285" s="56">
        <f>SUM(G285:J285)</f>
        <v>39426</v>
      </c>
    </row>
    <row r="286" spans="1:11" outlineLevel="1" x14ac:dyDescent="0.25">
      <c r="A286" s="53" t="s">
        <v>17</v>
      </c>
      <c r="B286" s="54"/>
      <c r="C286" s="54">
        <v>460715</v>
      </c>
      <c r="D286" s="54"/>
      <c r="E286" s="54">
        <v>17813144</v>
      </c>
      <c r="F286" s="52">
        <v>18273859</v>
      </c>
      <c r="G286" s="54">
        <f t="shared" si="93"/>
        <v>0</v>
      </c>
      <c r="H286" s="54">
        <f t="shared" si="93"/>
        <v>18429</v>
      </c>
      <c r="I286" s="54">
        <f t="shared" si="93"/>
        <v>0</v>
      </c>
      <c r="J286" s="54">
        <f t="shared" si="93"/>
        <v>712526</v>
      </c>
      <c r="K286" s="56">
        <f>SUM(G286:J286)</f>
        <v>730955</v>
      </c>
    </row>
    <row r="287" spans="1:11" outlineLevel="1" x14ac:dyDescent="0.25">
      <c r="A287" s="53" t="s">
        <v>18</v>
      </c>
      <c r="B287" s="54"/>
      <c r="C287" s="54">
        <v>708736</v>
      </c>
      <c r="D287" s="54"/>
      <c r="E287" s="54">
        <v>30332070</v>
      </c>
      <c r="F287" s="52">
        <v>31040806</v>
      </c>
      <c r="G287" s="54">
        <f t="shared" si="93"/>
        <v>0</v>
      </c>
      <c r="H287" s="54">
        <f t="shared" si="93"/>
        <v>28349</v>
      </c>
      <c r="I287" s="54">
        <f t="shared" si="93"/>
        <v>0</v>
      </c>
      <c r="J287" s="54">
        <f t="shared" si="93"/>
        <v>1213283</v>
      </c>
      <c r="K287" s="56">
        <f>SUM(G287:J287)</f>
        <v>1241632</v>
      </c>
    </row>
    <row r="288" spans="1:11" x14ac:dyDescent="0.25">
      <c r="A288" s="51" t="s">
        <v>93</v>
      </c>
      <c r="B288" s="52">
        <f t="shared" ref="B288:K288" si="94">SUM(B289:B293)</f>
        <v>0</v>
      </c>
      <c r="C288" s="52">
        <f t="shared" si="94"/>
        <v>73368</v>
      </c>
      <c r="D288" s="52">
        <f t="shared" si="94"/>
        <v>3997607</v>
      </c>
      <c r="E288" s="52">
        <f t="shared" si="94"/>
        <v>27537410</v>
      </c>
      <c r="F288" s="52">
        <f t="shared" si="94"/>
        <v>31608385</v>
      </c>
      <c r="G288" s="52">
        <f t="shared" si="94"/>
        <v>0</v>
      </c>
      <c r="H288" s="52">
        <f t="shared" si="94"/>
        <v>2934</v>
      </c>
      <c r="I288" s="52">
        <f t="shared" si="94"/>
        <v>159904</v>
      </c>
      <c r="J288" s="52">
        <f t="shared" si="94"/>
        <v>1101496</v>
      </c>
      <c r="K288" s="56">
        <f t="shared" si="94"/>
        <v>1264334</v>
      </c>
    </row>
    <row r="289" spans="1:11" outlineLevel="1" x14ac:dyDescent="0.25">
      <c r="A289" s="53" t="s">
        <v>19</v>
      </c>
      <c r="B289" s="54"/>
      <c r="C289" s="54">
        <v>49159</v>
      </c>
      <c r="D289" s="54"/>
      <c r="E289" s="54">
        <v>22375753</v>
      </c>
      <c r="F289" s="52">
        <v>22424912</v>
      </c>
      <c r="G289" s="54">
        <f t="shared" ref="G289:J293" si="95">B289*0.04</f>
        <v>0</v>
      </c>
      <c r="H289" s="54">
        <f t="shared" si="95"/>
        <v>1966</v>
      </c>
      <c r="I289" s="54">
        <f t="shared" si="95"/>
        <v>0</v>
      </c>
      <c r="J289" s="54">
        <f t="shared" si="95"/>
        <v>895030</v>
      </c>
      <c r="K289" s="56">
        <f>SUM(G289:J289)</f>
        <v>896996</v>
      </c>
    </row>
    <row r="290" spans="1:11" outlineLevel="1" x14ac:dyDescent="0.25">
      <c r="A290" s="53" t="s">
        <v>15</v>
      </c>
      <c r="B290" s="54"/>
      <c r="C290" s="54"/>
      <c r="D290" s="54"/>
      <c r="E290" s="54">
        <v>653902</v>
      </c>
      <c r="F290" s="52">
        <v>653902</v>
      </c>
      <c r="G290" s="54">
        <f t="shared" si="95"/>
        <v>0</v>
      </c>
      <c r="H290" s="54">
        <f t="shared" si="95"/>
        <v>0</v>
      </c>
      <c r="I290" s="54">
        <f t="shared" si="95"/>
        <v>0</v>
      </c>
      <c r="J290" s="54">
        <f t="shared" si="95"/>
        <v>26156</v>
      </c>
      <c r="K290" s="56">
        <f>SUM(G290:J290)</f>
        <v>26156</v>
      </c>
    </row>
    <row r="291" spans="1:11" outlineLevel="1" x14ac:dyDescent="0.25">
      <c r="A291" s="53" t="s">
        <v>16</v>
      </c>
      <c r="B291" s="54"/>
      <c r="C291" s="54">
        <v>24209</v>
      </c>
      <c r="D291" s="54">
        <v>1334661</v>
      </c>
      <c r="E291" s="54">
        <v>431917</v>
      </c>
      <c r="F291" s="52">
        <v>1790787</v>
      </c>
      <c r="G291" s="54">
        <f t="shared" si="95"/>
        <v>0</v>
      </c>
      <c r="H291" s="54">
        <f t="shared" si="95"/>
        <v>968</v>
      </c>
      <c r="I291" s="54">
        <f t="shared" si="95"/>
        <v>53386</v>
      </c>
      <c r="J291" s="54">
        <f t="shared" si="95"/>
        <v>17277</v>
      </c>
      <c r="K291" s="56">
        <f>SUM(G291:J291)</f>
        <v>71631</v>
      </c>
    </row>
    <row r="292" spans="1:11" outlineLevel="1" x14ac:dyDescent="0.25">
      <c r="A292" s="53" t="s">
        <v>17</v>
      </c>
      <c r="B292" s="54"/>
      <c r="C292" s="54"/>
      <c r="D292" s="54"/>
      <c r="E292" s="54">
        <v>260804</v>
      </c>
      <c r="F292" s="52">
        <v>260804</v>
      </c>
      <c r="G292" s="54">
        <f t="shared" si="95"/>
        <v>0</v>
      </c>
      <c r="H292" s="54">
        <f t="shared" si="95"/>
        <v>0</v>
      </c>
      <c r="I292" s="54">
        <f t="shared" si="95"/>
        <v>0</v>
      </c>
      <c r="J292" s="54">
        <f t="shared" si="95"/>
        <v>10432</v>
      </c>
      <c r="K292" s="56">
        <f>SUM(G292:J292)</f>
        <v>10432</v>
      </c>
    </row>
    <row r="293" spans="1:11" outlineLevel="1" x14ac:dyDescent="0.25">
      <c r="A293" s="53" t="s">
        <v>18</v>
      </c>
      <c r="B293" s="54"/>
      <c r="C293" s="54"/>
      <c r="D293" s="54">
        <v>2662946</v>
      </c>
      <c r="E293" s="54">
        <v>3815034</v>
      </c>
      <c r="F293" s="52">
        <v>6477980</v>
      </c>
      <c r="G293" s="54">
        <f t="shared" si="95"/>
        <v>0</v>
      </c>
      <c r="H293" s="54">
        <f t="shared" si="95"/>
        <v>0</v>
      </c>
      <c r="I293" s="54">
        <f t="shared" si="95"/>
        <v>106518</v>
      </c>
      <c r="J293" s="54">
        <f t="shared" si="95"/>
        <v>152601</v>
      </c>
      <c r="K293" s="56">
        <f>SUM(G293:J293)</f>
        <v>259119</v>
      </c>
    </row>
    <row r="294" spans="1:11" x14ac:dyDescent="0.25">
      <c r="A294" s="51" t="s">
        <v>94</v>
      </c>
      <c r="B294" s="52">
        <f t="shared" ref="B294:K294" si="96">SUM(B295:B299)</f>
        <v>0</v>
      </c>
      <c r="C294" s="52">
        <f t="shared" si="96"/>
        <v>0</v>
      </c>
      <c r="D294" s="52">
        <f t="shared" si="96"/>
        <v>10283708</v>
      </c>
      <c r="E294" s="52">
        <f t="shared" si="96"/>
        <v>82231955</v>
      </c>
      <c r="F294" s="52">
        <f t="shared" si="96"/>
        <v>92515662</v>
      </c>
      <c r="G294" s="52">
        <f t="shared" si="96"/>
        <v>0</v>
      </c>
      <c r="H294" s="52">
        <f t="shared" si="96"/>
        <v>0</v>
      </c>
      <c r="I294" s="52">
        <f t="shared" si="96"/>
        <v>411348</v>
      </c>
      <c r="J294" s="52">
        <f t="shared" si="96"/>
        <v>3289278</v>
      </c>
      <c r="K294" s="56">
        <f t="shared" si="96"/>
        <v>3700626</v>
      </c>
    </row>
    <row r="295" spans="1:11" outlineLevel="1" x14ac:dyDescent="0.25">
      <c r="A295" s="53" t="s">
        <v>19</v>
      </c>
      <c r="B295" s="54"/>
      <c r="C295" s="54"/>
      <c r="D295" s="54">
        <v>4986490</v>
      </c>
      <c r="E295" s="54">
        <v>20672665</v>
      </c>
      <c r="F295" s="52">
        <v>25659155</v>
      </c>
      <c r="G295" s="54">
        <f t="shared" ref="G295:J299" si="97">B295*0.04</f>
        <v>0</v>
      </c>
      <c r="H295" s="54">
        <f t="shared" si="97"/>
        <v>0</v>
      </c>
      <c r="I295" s="54">
        <f t="shared" si="97"/>
        <v>199460</v>
      </c>
      <c r="J295" s="54">
        <f t="shared" si="97"/>
        <v>826907</v>
      </c>
      <c r="K295" s="56">
        <f>SUM(G295:J295)</f>
        <v>1026367</v>
      </c>
    </row>
    <row r="296" spans="1:11" outlineLevel="1" x14ac:dyDescent="0.25">
      <c r="A296" s="53" t="s">
        <v>15</v>
      </c>
      <c r="B296" s="54"/>
      <c r="C296" s="54"/>
      <c r="D296" s="54">
        <v>135010</v>
      </c>
      <c r="E296" s="54">
        <v>6162509</v>
      </c>
      <c r="F296" s="52">
        <v>6297518</v>
      </c>
      <c r="G296" s="54">
        <f t="shared" si="97"/>
        <v>0</v>
      </c>
      <c r="H296" s="54">
        <f t="shared" si="97"/>
        <v>0</v>
      </c>
      <c r="I296" s="54">
        <f t="shared" si="97"/>
        <v>5400</v>
      </c>
      <c r="J296" s="54">
        <f t="shared" si="97"/>
        <v>246500</v>
      </c>
      <c r="K296" s="56">
        <f>SUM(G296:J296)</f>
        <v>251900</v>
      </c>
    </row>
    <row r="297" spans="1:11" outlineLevel="1" x14ac:dyDescent="0.25">
      <c r="A297" s="53" t="s">
        <v>16</v>
      </c>
      <c r="B297" s="54"/>
      <c r="C297" s="54"/>
      <c r="D297" s="54">
        <v>3968860</v>
      </c>
      <c r="E297" s="54">
        <v>25563255</v>
      </c>
      <c r="F297" s="52">
        <v>29532115</v>
      </c>
      <c r="G297" s="54">
        <f t="shared" si="97"/>
        <v>0</v>
      </c>
      <c r="H297" s="54">
        <f t="shared" si="97"/>
        <v>0</v>
      </c>
      <c r="I297" s="54">
        <f t="shared" si="97"/>
        <v>158754</v>
      </c>
      <c r="J297" s="54">
        <f t="shared" si="97"/>
        <v>1022530</v>
      </c>
      <c r="K297" s="56">
        <f>SUM(G297:J297)</f>
        <v>1181284</v>
      </c>
    </row>
    <row r="298" spans="1:11" outlineLevel="1" x14ac:dyDescent="0.25">
      <c r="A298" s="53" t="s">
        <v>17</v>
      </c>
      <c r="B298" s="54"/>
      <c r="C298" s="54"/>
      <c r="D298" s="54">
        <v>417615</v>
      </c>
      <c r="E298" s="54">
        <v>2152296</v>
      </c>
      <c r="F298" s="52">
        <v>2569910</v>
      </c>
      <c r="G298" s="54">
        <f t="shared" si="97"/>
        <v>0</v>
      </c>
      <c r="H298" s="54">
        <f t="shared" si="97"/>
        <v>0</v>
      </c>
      <c r="I298" s="54">
        <f t="shared" si="97"/>
        <v>16705</v>
      </c>
      <c r="J298" s="54">
        <f t="shared" si="97"/>
        <v>86092</v>
      </c>
      <c r="K298" s="56">
        <f>SUM(G298:J298)</f>
        <v>102797</v>
      </c>
    </row>
    <row r="299" spans="1:11" outlineLevel="1" x14ac:dyDescent="0.25">
      <c r="A299" s="53" t="s">
        <v>18</v>
      </c>
      <c r="B299" s="54"/>
      <c r="C299" s="54"/>
      <c r="D299" s="54">
        <v>775733</v>
      </c>
      <c r="E299" s="54">
        <v>27681230</v>
      </c>
      <c r="F299" s="52">
        <v>28456964</v>
      </c>
      <c r="G299" s="54">
        <f t="shared" si="97"/>
        <v>0</v>
      </c>
      <c r="H299" s="54">
        <f t="shared" si="97"/>
        <v>0</v>
      </c>
      <c r="I299" s="54">
        <f t="shared" si="97"/>
        <v>31029</v>
      </c>
      <c r="J299" s="54">
        <f t="shared" si="97"/>
        <v>1107249</v>
      </c>
      <c r="K299" s="56">
        <f>SUM(G299:J299)</f>
        <v>1138278</v>
      </c>
    </row>
    <row r="300" spans="1:11" x14ac:dyDescent="0.25">
      <c r="A300" s="51" t="s">
        <v>95</v>
      </c>
      <c r="B300" s="52">
        <f t="shared" ref="B300:K300" si="98">SUM(B301:B305)</f>
        <v>0</v>
      </c>
      <c r="C300" s="52">
        <f t="shared" si="98"/>
        <v>532601</v>
      </c>
      <c r="D300" s="52">
        <f t="shared" si="98"/>
        <v>0</v>
      </c>
      <c r="E300" s="52">
        <f t="shared" si="98"/>
        <v>30711829</v>
      </c>
      <c r="F300" s="52">
        <f t="shared" si="98"/>
        <v>31244430</v>
      </c>
      <c r="G300" s="52">
        <f t="shared" si="98"/>
        <v>0</v>
      </c>
      <c r="H300" s="52">
        <f t="shared" si="98"/>
        <v>21304</v>
      </c>
      <c r="I300" s="52">
        <f t="shared" si="98"/>
        <v>0</v>
      </c>
      <c r="J300" s="52">
        <f t="shared" si="98"/>
        <v>1228472</v>
      </c>
      <c r="K300" s="56">
        <f t="shared" si="98"/>
        <v>1249776</v>
      </c>
    </row>
    <row r="301" spans="1:11" outlineLevel="1" x14ac:dyDescent="0.25">
      <c r="A301" s="53" t="s">
        <v>19</v>
      </c>
      <c r="B301" s="54"/>
      <c r="C301" s="54"/>
      <c r="D301" s="54"/>
      <c r="E301" s="54">
        <v>416093</v>
      </c>
      <c r="F301" s="52">
        <v>416093</v>
      </c>
      <c r="G301" s="54">
        <f t="shared" ref="G301:J305" si="99">B301*0.04</f>
        <v>0</v>
      </c>
      <c r="H301" s="54">
        <f t="shared" si="99"/>
        <v>0</v>
      </c>
      <c r="I301" s="54">
        <f t="shared" si="99"/>
        <v>0</v>
      </c>
      <c r="J301" s="54">
        <f t="shared" si="99"/>
        <v>16644</v>
      </c>
      <c r="K301" s="56">
        <f>SUM(G301:J301)</f>
        <v>16644</v>
      </c>
    </row>
    <row r="302" spans="1:11" outlineLevel="1" x14ac:dyDescent="0.25">
      <c r="A302" s="53" t="s">
        <v>15</v>
      </c>
      <c r="B302" s="54"/>
      <c r="C302" s="54"/>
      <c r="D302" s="54"/>
      <c r="E302" s="54">
        <v>774808</v>
      </c>
      <c r="F302" s="52">
        <v>774808</v>
      </c>
      <c r="G302" s="54">
        <f t="shared" si="99"/>
        <v>0</v>
      </c>
      <c r="H302" s="54">
        <f t="shared" si="99"/>
        <v>0</v>
      </c>
      <c r="I302" s="54">
        <f t="shared" si="99"/>
        <v>0</v>
      </c>
      <c r="J302" s="54">
        <f t="shared" si="99"/>
        <v>30992</v>
      </c>
      <c r="K302" s="56">
        <f>SUM(G302:J302)</f>
        <v>30992</v>
      </c>
    </row>
    <row r="303" spans="1:11" outlineLevel="1" x14ac:dyDescent="0.25">
      <c r="A303" s="53" t="s">
        <v>16</v>
      </c>
      <c r="B303" s="54"/>
      <c r="C303" s="54">
        <v>24209</v>
      </c>
      <c r="D303" s="54"/>
      <c r="E303" s="54">
        <v>14562</v>
      </c>
      <c r="F303" s="52">
        <v>38771</v>
      </c>
      <c r="G303" s="54">
        <f t="shared" si="99"/>
        <v>0</v>
      </c>
      <c r="H303" s="54">
        <f t="shared" si="99"/>
        <v>968</v>
      </c>
      <c r="I303" s="54">
        <f t="shared" si="99"/>
        <v>0</v>
      </c>
      <c r="J303" s="54">
        <f t="shared" si="99"/>
        <v>582</v>
      </c>
      <c r="K303" s="56">
        <f>SUM(G303:J303)</f>
        <v>1550</v>
      </c>
    </row>
    <row r="304" spans="1:11" outlineLevel="1" x14ac:dyDescent="0.25">
      <c r="A304" s="53" t="s">
        <v>17</v>
      </c>
      <c r="B304" s="54"/>
      <c r="C304" s="54">
        <v>48418</v>
      </c>
      <c r="D304" s="54"/>
      <c r="E304" s="54">
        <v>4783957</v>
      </c>
      <c r="F304" s="52">
        <v>4832375</v>
      </c>
      <c r="G304" s="54">
        <f t="shared" si="99"/>
        <v>0</v>
      </c>
      <c r="H304" s="54">
        <f t="shared" si="99"/>
        <v>1937</v>
      </c>
      <c r="I304" s="54">
        <f t="shared" si="99"/>
        <v>0</v>
      </c>
      <c r="J304" s="54">
        <f t="shared" si="99"/>
        <v>191358</v>
      </c>
      <c r="K304" s="56">
        <f>SUM(G304:J304)</f>
        <v>193295</v>
      </c>
    </row>
    <row r="305" spans="1:11" outlineLevel="1" x14ac:dyDescent="0.25">
      <c r="A305" s="53" t="s">
        <v>18</v>
      </c>
      <c r="B305" s="54"/>
      <c r="C305" s="54">
        <v>459974</v>
      </c>
      <c r="D305" s="54"/>
      <c r="E305" s="54">
        <v>24722409</v>
      </c>
      <c r="F305" s="52">
        <v>25182383</v>
      </c>
      <c r="G305" s="54">
        <f t="shared" si="99"/>
        <v>0</v>
      </c>
      <c r="H305" s="54">
        <f t="shared" si="99"/>
        <v>18399</v>
      </c>
      <c r="I305" s="54">
        <f t="shared" si="99"/>
        <v>0</v>
      </c>
      <c r="J305" s="54">
        <f t="shared" si="99"/>
        <v>988896</v>
      </c>
      <c r="K305" s="56">
        <f>SUM(G305:J305)</f>
        <v>1007295</v>
      </c>
    </row>
    <row r="306" spans="1:11" x14ac:dyDescent="0.25">
      <c r="A306" s="51" t="s">
        <v>96</v>
      </c>
      <c r="B306" s="52">
        <f t="shared" ref="B306:K306" si="100">SUM(B307:B311)</f>
        <v>0</v>
      </c>
      <c r="C306" s="52">
        <f t="shared" si="100"/>
        <v>1193660</v>
      </c>
      <c r="D306" s="52">
        <f t="shared" si="100"/>
        <v>0</v>
      </c>
      <c r="E306" s="52">
        <f t="shared" si="100"/>
        <v>32166487</v>
      </c>
      <c r="F306" s="52">
        <f t="shared" si="100"/>
        <v>33360147</v>
      </c>
      <c r="G306" s="52">
        <f t="shared" si="100"/>
        <v>0</v>
      </c>
      <c r="H306" s="52">
        <f t="shared" si="100"/>
        <v>47746</v>
      </c>
      <c r="I306" s="52">
        <f t="shared" si="100"/>
        <v>0</v>
      </c>
      <c r="J306" s="52">
        <f t="shared" si="100"/>
        <v>1286659</v>
      </c>
      <c r="K306" s="56">
        <f t="shared" si="100"/>
        <v>1334405</v>
      </c>
    </row>
    <row r="307" spans="1:11" outlineLevel="1" x14ac:dyDescent="0.25">
      <c r="A307" s="53" t="s">
        <v>19</v>
      </c>
      <c r="B307" s="54"/>
      <c r="C307" s="54">
        <v>24209</v>
      </c>
      <c r="D307" s="54"/>
      <c r="E307" s="54">
        <v>565246</v>
      </c>
      <c r="F307" s="52">
        <v>589455</v>
      </c>
      <c r="G307" s="54">
        <f t="shared" ref="G307:J311" si="101">B307*0.04</f>
        <v>0</v>
      </c>
      <c r="H307" s="54">
        <f t="shared" si="101"/>
        <v>968</v>
      </c>
      <c r="I307" s="54">
        <f t="shared" si="101"/>
        <v>0</v>
      </c>
      <c r="J307" s="54">
        <f t="shared" si="101"/>
        <v>22610</v>
      </c>
      <c r="K307" s="56">
        <f>SUM(G307:J307)</f>
        <v>23578</v>
      </c>
    </row>
    <row r="308" spans="1:11" outlineLevel="1" x14ac:dyDescent="0.25">
      <c r="A308" s="53" t="s">
        <v>15</v>
      </c>
      <c r="B308" s="54"/>
      <c r="C308" s="54"/>
      <c r="D308" s="54"/>
      <c r="E308" s="54">
        <v>991204</v>
      </c>
      <c r="F308" s="52">
        <v>991204</v>
      </c>
      <c r="G308" s="54">
        <f t="shared" si="101"/>
        <v>0</v>
      </c>
      <c r="H308" s="54">
        <f t="shared" si="101"/>
        <v>0</v>
      </c>
      <c r="I308" s="54">
        <f t="shared" si="101"/>
        <v>0</v>
      </c>
      <c r="J308" s="54">
        <f t="shared" si="101"/>
        <v>39648</v>
      </c>
      <c r="K308" s="56">
        <f>SUM(G308:J308)</f>
        <v>39648</v>
      </c>
    </row>
    <row r="309" spans="1:11" outlineLevel="1" x14ac:dyDescent="0.25">
      <c r="A309" s="53" t="s">
        <v>16</v>
      </c>
      <c r="B309" s="54"/>
      <c r="C309" s="54">
        <v>169464</v>
      </c>
      <c r="D309" s="54"/>
      <c r="E309" s="54">
        <v>5117689</v>
      </c>
      <c r="F309" s="52">
        <v>5287153</v>
      </c>
      <c r="G309" s="54">
        <f t="shared" si="101"/>
        <v>0</v>
      </c>
      <c r="H309" s="54">
        <f t="shared" si="101"/>
        <v>6779</v>
      </c>
      <c r="I309" s="54">
        <f t="shared" si="101"/>
        <v>0</v>
      </c>
      <c r="J309" s="54">
        <f t="shared" si="101"/>
        <v>204708</v>
      </c>
      <c r="K309" s="56">
        <f>SUM(G309:J309)</f>
        <v>211487</v>
      </c>
    </row>
    <row r="310" spans="1:11" outlineLevel="1" x14ac:dyDescent="0.25">
      <c r="A310" s="53" t="s">
        <v>17</v>
      </c>
      <c r="B310" s="54"/>
      <c r="C310" s="54"/>
      <c r="D310" s="54"/>
      <c r="E310" s="54">
        <v>682687</v>
      </c>
      <c r="F310" s="52">
        <v>682687</v>
      </c>
      <c r="G310" s="54">
        <f t="shared" si="101"/>
        <v>0</v>
      </c>
      <c r="H310" s="54">
        <f t="shared" si="101"/>
        <v>0</v>
      </c>
      <c r="I310" s="54">
        <f t="shared" si="101"/>
        <v>0</v>
      </c>
      <c r="J310" s="54">
        <f t="shared" si="101"/>
        <v>27307</v>
      </c>
      <c r="K310" s="56">
        <f>SUM(G310:J310)</f>
        <v>27307</v>
      </c>
    </row>
    <row r="311" spans="1:11" outlineLevel="1" x14ac:dyDescent="0.25">
      <c r="A311" s="53" t="s">
        <v>18</v>
      </c>
      <c r="B311" s="54"/>
      <c r="C311" s="54">
        <v>999987</v>
      </c>
      <c r="D311" s="54"/>
      <c r="E311" s="54">
        <v>24809661</v>
      </c>
      <c r="F311" s="52">
        <v>25809648</v>
      </c>
      <c r="G311" s="54">
        <f t="shared" si="101"/>
        <v>0</v>
      </c>
      <c r="H311" s="54">
        <f t="shared" si="101"/>
        <v>39999</v>
      </c>
      <c r="I311" s="54">
        <f t="shared" si="101"/>
        <v>0</v>
      </c>
      <c r="J311" s="54">
        <f t="shared" si="101"/>
        <v>992386</v>
      </c>
      <c r="K311" s="56">
        <f>SUM(G311:J311)</f>
        <v>1032385</v>
      </c>
    </row>
    <row r="312" spans="1:11" x14ac:dyDescent="0.25">
      <c r="A312" s="51" t="s">
        <v>97</v>
      </c>
      <c r="B312" s="52">
        <f t="shared" ref="B312:K312" si="102">SUM(B313:B317)</f>
        <v>0</v>
      </c>
      <c r="C312" s="52">
        <f t="shared" si="102"/>
        <v>411556</v>
      </c>
      <c r="D312" s="52">
        <f t="shared" si="102"/>
        <v>0</v>
      </c>
      <c r="E312" s="52">
        <f t="shared" si="102"/>
        <v>15663673</v>
      </c>
      <c r="F312" s="52">
        <f t="shared" si="102"/>
        <v>16075230</v>
      </c>
      <c r="G312" s="52">
        <f t="shared" si="102"/>
        <v>0</v>
      </c>
      <c r="H312" s="52">
        <f t="shared" si="102"/>
        <v>16461</v>
      </c>
      <c r="I312" s="52">
        <f t="shared" si="102"/>
        <v>0</v>
      </c>
      <c r="J312" s="52">
        <f t="shared" si="102"/>
        <v>626548</v>
      </c>
      <c r="K312" s="56">
        <f t="shared" si="102"/>
        <v>643009</v>
      </c>
    </row>
    <row r="313" spans="1:11" outlineLevel="1" x14ac:dyDescent="0.25">
      <c r="A313" s="53" t="s">
        <v>19</v>
      </c>
      <c r="B313" s="54"/>
      <c r="C313" s="54"/>
      <c r="D313" s="54"/>
      <c r="E313" s="54">
        <v>303525</v>
      </c>
      <c r="F313" s="52">
        <v>303525</v>
      </c>
      <c r="G313" s="54">
        <f t="shared" ref="G313:J317" si="103">B313*0.04</f>
        <v>0</v>
      </c>
      <c r="H313" s="54">
        <f t="shared" si="103"/>
        <v>0</v>
      </c>
      <c r="I313" s="54">
        <f t="shared" si="103"/>
        <v>0</v>
      </c>
      <c r="J313" s="54">
        <f t="shared" si="103"/>
        <v>12141</v>
      </c>
      <c r="K313" s="56">
        <f>SUM(G313:J313)</f>
        <v>12141</v>
      </c>
    </row>
    <row r="314" spans="1:11" outlineLevel="1" x14ac:dyDescent="0.25">
      <c r="A314" s="53" t="s">
        <v>15</v>
      </c>
      <c r="B314" s="54"/>
      <c r="C314" s="54">
        <v>24209</v>
      </c>
      <c r="D314" s="54"/>
      <c r="E314" s="54">
        <v>80220</v>
      </c>
      <c r="F314" s="52">
        <v>104430</v>
      </c>
      <c r="G314" s="54">
        <f t="shared" si="103"/>
        <v>0</v>
      </c>
      <c r="H314" s="54">
        <f t="shared" si="103"/>
        <v>968</v>
      </c>
      <c r="I314" s="54">
        <f t="shared" si="103"/>
        <v>0</v>
      </c>
      <c r="J314" s="54">
        <f t="shared" si="103"/>
        <v>3209</v>
      </c>
      <c r="K314" s="56">
        <f>SUM(G314:J314)</f>
        <v>4177</v>
      </c>
    </row>
    <row r="315" spans="1:11" outlineLevel="1" x14ac:dyDescent="0.25">
      <c r="A315" s="53" t="s">
        <v>16</v>
      </c>
      <c r="B315" s="54"/>
      <c r="C315" s="54">
        <v>290510</v>
      </c>
      <c r="D315" s="54"/>
      <c r="E315" s="54">
        <v>6251865</v>
      </c>
      <c r="F315" s="52">
        <v>6542375</v>
      </c>
      <c r="G315" s="54">
        <f t="shared" si="103"/>
        <v>0</v>
      </c>
      <c r="H315" s="54">
        <f t="shared" si="103"/>
        <v>11620</v>
      </c>
      <c r="I315" s="54">
        <f t="shared" si="103"/>
        <v>0</v>
      </c>
      <c r="J315" s="54">
        <f t="shared" si="103"/>
        <v>250075</v>
      </c>
      <c r="K315" s="56">
        <f>SUM(G315:J315)</f>
        <v>261695</v>
      </c>
    </row>
    <row r="316" spans="1:11" outlineLevel="1" x14ac:dyDescent="0.25">
      <c r="A316" s="53" t="s">
        <v>17</v>
      </c>
      <c r="B316" s="54"/>
      <c r="C316" s="54"/>
      <c r="D316" s="54"/>
      <c r="E316" s="54">
        <v>79219</v>
      </c>
      <c r="F316" s="52">
        <v>79219</v>
      </c>
      <c r="G316" s="54">
        <f t="shared" si="103"/>
        <v>0</v>
      </c>
      <c r="H316" s="54">
        <f t="shared" si="103"/>
        <v>0</v>
      </c>
      <c r="I316" s="54">
        <f t="shared" si="103"/>
        <v>0</v>
      </c>
      <c r="J316" s="54">
        <f t="shared" si="103"/>
        <v>3169</v>
      </c>
      <c r="K316" s="56">
        <f>SUM(G316:J316)</f>
        <v>3169</v>
      </c>
    </row>
    <row r="317" spans="1:11" outlineLevel="1" x14ac:dyDescent="0.25">
      <c r="A317" s="53" t="s">
        <v>18</v>
      </c>
      <c r="B317" s="54"/>
      <c r="C317" s="54">
        <v>96837</v>
      </c>
      <c r="D317" s="54"/>
      <c r="E317" s="54">
        <v>8948844</v>
      </c>
      <c r="F317" s="52">
        <v>9045681</v>
      </c>
      <c r="G317" s="54">
        <f t="shared" si="103"/>
        <v>0</v>
      </c>
      <c r="H317" s="54">
        <f t="shared" si="103"/>
        <v>3873</v>
      </c>
      <c r="I317" s="54">
        <f t="shared" si="103"/>
        <v>0</v>
      </c>
      <c r="J317" s="54">
        <f t="shared" si="103"/>
        <v>357954</v>
      </c>
      <c r="K317" s="56">
        <f>SUM(G317:J317)</f>
        <v>361827</v>
      </c>
    </row>
    <row r="318" spans="1:11" x14ac:dyDescent="0.25">
      <c r="A318" s="51" t="s">
        <v>98</v>
      </c>
      <c r="B318" s="52">
        <f t="shared" ref="B318:K318" si="104">SUM(B319:B323)</f>
        <v>0</v>
      </c>
      <c r="C318" s="52">
        <f t="shared" si="104"/>
        <v>0</v>
      </c>
      <c r="D318" s="52">
        <f t="shared" si="104"/>
        <v>0</v>
      </c>
      <c r="E318" s="52">
        <f t="shared" si="104"/>
        <v>25591849</v>
      </c>
      <c r="F318" s="52">
        <f t="shared" si="104"/>
        <v>25591849</v>
      </c>
      <c r="G318" s="52">
        <f t="shared" si="104"/>
        <v>0</v>
      </c>
      <c r="H318" s="52">
        <f t="shared" si="104"/>
        <v>0</v>
      </c>
      <c r="I318" s="52">
        <f t="shared" si="104"/>
        <v>0</v>
      </c>
      <c r="J318" s="52">
        <f t="shared" si="104"/>
        <v>1023673</v>
      </c>
      <c r="K318" s="56">
        <f t="shared" si="104"/>
        <v>1023673</v>
      </c>
    </row>
    <row r="319" spans="1:11" outlineLevel="1" x14ac:dyDescent="0.25">
      <c r="A319" s="53" t="s">
        <v>19</v>
      </c>
      <c r="B319" s="54"/>
      <c r="C319" s="54"/>
      <c r="D319" s="54"/>
      <c r="E319" s="54">
        <v>1249242</v>
      </c>
      <c r="F319" s="52">
        <v>1249242</v>
      </c>
      <c r="G319" s="54">
        <f t="shared" ref="G319:J323" si="105">B319*0.04</f>
        <v>0</v>
      </c>
      <c r="H319" s="54">
        <f t="shared" si="105"/>
        <v>0</v>
      </c>
      <c r="I319" s="54">
        <f t="shared" si="105"/>
        <v>0</v>
      </c>
      <c r="J319" s="54">
        <f t="shared" si="105"/>
        <v>49970</v>
      </c>
      <c r="K319" s="56">
        <f>SUM(G319:J319)</f>
        <v>49970</v>
      </c>
    </row>
    <row r="320" spans="1:11" outlineLevel="1" x14ac:dyDescent="0.25">
      <c r="A320" s="53" t="s">
        <v>15</v>
      </c>
      <c r="B320" s="54"/>
      <c r="C320" s="54"/>
      <c r="D320" s="54"/>
      <c r="E320" s="54">
        <v>1113960</v>
      </c>
      <c r="F320" s="52">
        <v>1113960</v>
      </c>
      <c r="G320" s="54">
        <f t="shared" si="105"/>
        <v>0</v>
      </c>
      <c r="H320" s="54">
        <f t="shared" si="105"/>
        <v>0</v>
      </c>
      <c r="I320" s="54">
        <f t="shared" si="105"/>
        <v>0</v>
      </c>
      <c r="J320" s="54">
        <f t="shared" si="105"/>
        <v>44558</v>
      </c>
      <c r="K320" s="56">
        <f>SUM(G320:J320)</f>
        <v>44558</v>
      </c>
    </row>
    <row r="321" spans="1:11" outlineLevel="1" x14ac:dyDescent="0.25">
      <c r="A321" s="53" t="s">
        <v>16</v>
      </c>
      <c r="B321" s="54"/>
      <c r="C321" s="54"/>
      <c r="D321" s="54"/>
      <c r="E321" s="54">
        <v>7766381</v>
      </c>
      <c r="F321" s="52">
        <v>7766381</v>
      </c>
      <c r="G321" s="54">
        <f t="shared" si="105"/>
        <v>0</v>
      </c>
      <c r="H321" s="54">
        <f t="shared" si="105"/>
        <v>0</v>
      </c>
      <c r="I321" s="54">
        <f t="shared" si="105"/>
        <v>0</v>
      </c>
      <c r="J321" s="54">
        <f t="shared" si="105"/>
        <v>310655</v>
      </c>
      <c r="K321" s="56">
        <f>SUM(G321:J321)</f>
        <v>310655</v>
      </c>
    </row>
    <row r="322" spans="1:11" outlineLevel="1" x14ac:dyDescent="0.25">
      <c r="A322" s="53" t="s">
        <v>17</v>
      </c>
      <c r="B322" s="54"/>
      <c r="C322" s="54"/>
      <c r="D322" s="54"/>
      <c r="E322" s="54">
        <v>18982</v>
      </c>
      <c r="F322" s="52">
        <v>18982</v>
      </c>
      <c r="G322" s="54">
        <f t="shared" si="105"/>
        <v>0</v>
      </c>
      <c r="H322" s="54">
        <f t="shared" si="105"/>
        <v>0</v>
      </c>
      <c r="I322" s="54">
        <f t="shared" si="105"/>
        <v>0</v>
      </c>
      <c r="J322" s="54">
        <f t="shared" si="105"/>
        <v>759</v>
      </c>
      <c r="K322" s="56">
        <f>SUM(G322:J322)</f>
        <v>759</v>
      </c>
    </row>
    <row r="323" spans="1:11" outlineLevel="1" x14ac:dyDescent="0.25">
      <c r="A323" s="53" t="s">
        <v>18</v>
      </c>
      <c r="B323" s="54"/>
      <c r="C323" s="54"/>
      <c r="D323" s="54"/>
      <c r="E323" s="54">
        <v>15443284</v>
      </c>
      <c r="F323" s="52">
        <v>15443284</v>
      </c>
      <c r="G323" s="54">
        <f t="shared" si="105"/>
        <v>0</v>
      </c>
      <c r="H323" s="54">
        <f t="shared" si="105"/>
        <v>0</v>
      </c>
      <c r="I323" s="54">
        <f t="shared" si="105"/>
        <v>0</v>
      </c>
      <c r="J323" s="54">
        <f t="shared" si="105"/>
        <v>617731</v>
      </c>
      <c r="K323" s="56">
        <f>SUM(G323:J323)</f>
        <v>617731</v>
      </c>
    </row>
    <row r="324" spans="1:11" x14ac:dyDescent="0.25">
      <c r="A324" s="51" t="s">
        <v>99</v>
      </c>
      <c r="B324" s="52">
        <f t="shared" ref="B324:K324" si="106">SUM(B325:B329)</f>
        <v>0</v>
      </c>
      <c r="C324" s="52">
        <f t="shared" si="106"/>
        <v>2165731</v>
      </c>
      <c r="D324" s="52">
        <f t="shared" si="106"/>
        <v>922310</v>
      </c>
      <c r="E324" s="52">
        <f t="shared" si="106"/>
        <v>53842421</v>
      </c>
      <c r="F324" s="52">
        <f t="shared" si="106"/>
        <v>56930463</v>
      </c>
      <c r="G324" s="52">
        <f t="shared" si="106"/>
        <v>0</v>
      </c>
      <c r="H324" s="52">
        <f t="shared" si="106"/>
        <v>86630</v>
      </c>
      <c r="I324" s="52">
        <f t="shared" si="106"/>
        <v>36892</v>
      </c>
      <c r="J324" s="52">
        <f t="shared" si="106"/>
        <v>2153696</v>
      </c>
      <c r="K324" s="56">
        <f t="shared" si="106"/>
        <v>2277218</v>
      </c>
    </row>
    <row r="325" spans="1:11" outlineLevel="1" x14ac:dyDescent="0.25">
      <c r="A325" s="53" t="s">
        <v>19</v>
      </c>
      <c r="B325" s="54"/>
      <c r="C325" s="54">
        <v>1677843</v>
      </c>
      <c r="D325" s="54">
        <v>833274</v>
      </c>
      <c r="E325" s="54">
        <v>46674910</v>
      </c>
      <c r="F325" s="52">
        <v>49186027</v>
      </c>
      <c r="G325" s="54">
        <f t="shared" ref="G325:J329" si="107">B325*0.04</f>
        <v>0</v>
      </c>
      <c r="H325" s="54">
        <f t="shared" si="107"/>
        <v>67114</v>
      </c>
      <c r="I325" s="54">
        <f t="shared" si="107"/>
        <v>33331</v>
      </c>
      <c r="J325" s="54">
        <f t="shared" si="107"/>
        <v>1866996</v>
      </c>
      <c r="K325" s="56">
        <f>SUM(G325:J325)</f>
        <v>1967441</v>
      </c>
    </row>
    <row r="326" spans="1:11" outlineLevel="1" x14ac:dyDescent="0.25">
      <c r="A326" s="53" t="s">
        <v>15</v>
      </c>
      <c r="B326" s="54"/>
      <c r="C326" s="54">
        <v>48418</v>
      </c>
      <c r="D326" s="54">
        <v>89036</v>
      </c>
      <c r="E326" s="54">
        <v>752343</v>
      </c>
      <c r="F326" s="52">
        <v>889797</v>
      </c>
      <c r="G326" s="54">
        <f t="shared" si="107"/>
        <v>0</v>
      </c>
      <c r="H326" s="54">
        <f t="shared" si="107"/>
        <v>1937</v>
      </c>
      <c r="I326" s="54">
        <f t="shared" si="107"/>
        <v>3561</v>
      </c>
      <c r="J326" s="54">
        <f t="shared" si="107"/>
        <v>30094</v>
      </c>
      <c r="K326" s="56">
        <f>SUM(G326:J326)</f>
        <v>35592</v>
      </c>
    </row>
    <row r="327" spans="1:11" outlineLevel="1" x14ac:dyDescent="0.25">
      <c r="A327" s="53" t="s">
        <v>16</v>
      </c>
      <c r="B327" s="54"/>
      <c r="C327" s="54">
        <v>145996</v>
      </c>
      <c r="D327" s="54"/>
      <c r="E327" s="54">
        <v>554887</v>
      </c>
      <c r="F327" s="52">
        <v>700883</v>
      </c>
      <c r="G327" s="54">
        <f t="shared" si="107"/>
        <v>0</v>
      </c>
      <c r="H327" s="54">
        <f t="shared" si="107"/>
        <v>5840</v>
      </c>
      <c r="I327" s="54">
        <f t="shared" si="107"/>
        <v>0</v>
      </c>
      <c r="J327" s="54">
        <f t="shared" si="107"/>
        <v>22195</v>
      </c>
      <c r="K327" s="56">
        <f>SUM(G327:J327)</f>
        <v>28035</v>
      </c>
    </row>
    <row r="328" spans="1:11" outlineLevel="1" x14ac:dyDescent="0.25">
      <c r="A328" s="53" t="s">
        <v>17</v>
      </c>
      <c r="B328" s="54"/>
      <c r="C328" s="54">
        <v>49159</v>
      </c>
      <c r="D328" s="54"/>
      <c r="E328" s="54">
        <v>234701</v>
      </c>
      <c r="F328" s="52">
        <v>283861</v>
      </c>
      <c r="G328" s="54">
        <f t="shared" si="107"/>
        <v>0</v>
      </c>
      <c r="H328" s="54">
        <f t="shared" si="107"/>
        <v>1966</v>
      </c>
      <c r="I328" s="54">
        <f t="shared" si="107"/>
        <v>0</v>
      </c>
      <c r="J328" s="54">
        <f t="shared" si="107"/>
        <v>9388</v>
      </c>
      <c r="K328" s="56">
        <f>SUM(G328:J328)</f>
        <v>11354</v>
      </c>
    </row>
    <row r="329" spans="1:11" outlineLevel="1" x14ac:dyDescent="0.25">
      <c r="A329" s="53" t="s">
        <v>18</v>
      </c>
      <c r="B329" s="54"/>
      <c r="C329" s="54">
        <v>244315</v>
      </c>
      <c r="D329" s="54"/>
      <c r="E329" s="54">
        <v>5625580</v>
      </c>
      <c r="F329" s="52">
        <v>5869895</v>
      </c>
      <c r="G329" s="54">
        <f t="shared" si="107"/>
        <v>0</v>
      </c>
      <c r="H329" s="54">
        <f t="shared" si="107"/>
        <v>9773</v>
      </c>
      <c r="I329" s="54">
        <f t="shared" si="107"/>
        <v>0</v>
      </c>
      <c r="J329" s="54">
        <f t="shared" si="107"/>
        <v>225023</v>
      </c>
      <c r="K329" s="56">
        <f>SUM(G329:J329)</f>
        <v>234796</v>
      </c>
    </row>
    <row r="330" spans="1:11" x14ac:dyDescent="0.25">
      <c r="A330" s="51" t="s">
        <v>100</v>
      </c>
      <c r="B330" s="52">
        <f t="shared" ref="B330:K330" si="108">SUM(B331:B335)</f>
        <v>0</v>
      </c>
      <c r="C330" s="52">
        <f t="shared" si="108"/>
        <v>581019</v>
      </c>
      <c r="D330" s="52">
        <f t="shared" si="108"/>
        <v>0</v>
      </c>
      <c r="E330" s="52">
        <f t="shared" si="108"/>
        <v>13869558</v>
      </c>
      <c r="F330" s="52">
        <f t="shared" si="108"/>
        <v>14450578</v>
      </c>
      <c r="G330" s="52">
        <f t="shared" si="108"/>
        <v>0</v>
      </c>
      <c r="H330" s="52">
        <f t="shared" si="108"/>
        <v>23240</v>
      </c>
      <c r="I330" s="52">
        <f t="shared" si="108"/>
        <v>0</v>
      </c>
      <c r="J330" s="52">
        <f t="shared" si="108"/>
        <v>554781</v>
      </c>
      <c r="K330" s="56">
        <f t="shared" si="108"/>
        <v>578021</v>
      </c>
    </row>
    <row r="331" spans="1:11" outlineLevel="1" x14ac:dyDescent="0.25">
      <c r="A331" s="53" t="s">
        <v>19</v>
      </c>
      <c r="B331" s="54"/>
      <c r="C331" s="54">
        <v>24209</v>
      </c>
      <c r="D331" s="54"/>
      <c r="E331" s="54">
        <v>184936</v>
      </c>
      <c r="F331" s="52">
        <v>209145</v>
      </c>
      <c r="G331" s="54">
        <f t="shared" ref="G331:J335" si="109">B331*0.04</f>
        <v>0</v>
      </c>
      <c r="H331" s="54">
        <f t="shared" si="109"/>
        <v>968</v>
      </c>
      <c r="I331" s="54">
        <f t="shared" si="109"/>
        <v>0</v>
      </c>
      <c r="J331" s="54">
        <f t="shared" si="109"/>
        <v>7397</v>
      </c>
      <c r="K331" s="56">
        <f>SUM(G331:J331)</f>
        <v>8365</v>
      </c>
    </row>
    <row r="332" spans="1:11" outlineLevel="1" x14ac:dyDescent="0.25">
      <c r="A332" s="53" t="s">
        <v>15</v>
      </c>
      <c r="B332" s="54"/>
      <c r="C332" s="54">
        <v>508392</v>
      </c>
      <c r="D332" s="54"/>
      <c r="E332" s="54">
        <v>12655187</v>
      </c>
      <c r="F332" s="52">
        <v>13163579</v>
      </c>
      <c r="G332" s="54">
        <f t="shared" si="109"/>
        <v>0</v>
      </c>
      <c r="H332" s="54">
        <f t="shared" si="109"/>
        <v>20336</v>
      </c>
      <c r="I332" s="54">
        <f t="shared" si="109"/>
        <v>0</v>
      </c>
      <c r="J332" s="54">
        <f t="shared" si="109"/>
        <v>506207</v>
      </c>
      <c r="K332" s="56">
        <f>SUM(G332:J332)</f>
        <v>526543</v>
      </c>
    </row>
    <row r="333" spans="1:11" outlineLevel="1" x14ac:dyDescent="0.25">
      <c r="A333" s="53" t="s">
        <v>16</v>
      </c>
      <c r="B333" s="54"/>
      <c r="C333" s="54"/>
      <c r="D333" s="54"/>
      <c r="E333" s="54"/>
      <c r="F333" s="52"/>
      <c r="G333" s="54">
        <f t="shared" si="109"/>
        <v>0</v>
      </c>
      <c r="H333" s="54">
        <f t="shared" si="109"/>
        <v>0</v>
      </c>
      <c r="I333" s="54">
        <f t="shared" si="109"/>
        <v>0</v>
      </c>
      <c r="J333" s="54">
        <f t="shared" si="109"/>
        <v>0</v>
      </c>
      <c r="K333" s="56">
        <f>SUM(G333:J333)</f>
        <v>0</v>
      </c>
    </row>
    <row r="334" spans="1:11" outlineLevel="1" x14ac:dyDescent="0.25">
      <c r="A334" s="53" t="s">
        <v>17</v>
      </c>
      <c r="B334" s="54"/>
      <c r="C334" s="54">
        <v>24209</v>
      </c>
      <c r="D334" s="54"/>
      <c r="E334" s="54">
        <v>24183</v>
      </c>
      <c r="F334" s="52">
        <v>48392</v>
      </c>
      <c r="G334" s="54">
        <f t="shared" si="109"/>
        <v>0</v>
      </c>
      <c r="H334" s="54">
        <f t="shared" si="109"/>
        <v>968</v>
      </c>
      <c r="I334" s="54">
        <f t="shared" si="109"/>
        <v>0</v>
      </c>
      <c r="J334" s="54">
        <f t="shared" si="109"/>
        <v>967</v>
      </c>
      <c r="K334" s="56">
        <f>SUM(G334:J334)</f>
        <v>1935</v>
      </c>
    </row>
    <row r="335" spans="1:11" outlineLevel="1" x14ac:dyDescent="0.25">
      <c r="A335" s="53" t="s">
        <v>18</v>
      </c>
      <c r="B335" s="54"/>
      <c r="C335" s="54">
        <v>24209</v>
      </c>
      <c r="D335" s="54"/>
      <c r="E335" s="54">
        <v>1005252</v>
      </c>
      <c r="F335" s="52">
        <v>1029462</v>
      </c>
      <c r="G335" s="54">
        <f t="shared" si="109"/>
        <v>0</v>
      </c>
      <c r="H335" s="54">
        <f t="shared" si="109"/>
        <v>968</v>
      </c>
      <c r="I335" s="54">
        <f t="shared" si="109"/>
        <v>0</v>
      </c>
      <c r="J335" s="54">
        <f t="shared" si="109"/>
        <v>40210</v>
      </c>
      <c r="K335" s="56">
        <f>SUM(G335:J335)</f>
        <v>41178</v>
      </c>
    </row>
    <row r="336" spans="1:11" x14ac:dyDescent="0.25">
      <c r="A336" s="51" t="s">
        <v>101</v>
      </c>
      <c r="B336" s="52">
        <f t="shared" ref="B336:K336" si="110">SUM(B337:B341)</f>
        <v>0</v>
      </c>
      <c r="C336" s="52">
        <f t="shared" si="110"/>
        <v>0</v>
      </c>
      <c r="D336" s="52">
        <f t="shared" si="110"/>
        <v>0</v>
      </c>
      <c r="E336" s="52">
        <f t="shared" si="110"/>
        <v>13944920</v>
      </c>
      <c r="F336" s="52">
        <f t="shared" si="110"/>
        <v>13944920</v>
      </c>
      <c r="G336" s="52">
        <f t="shared" si="110"/>
        <v>0</v>
      </c>
      <c r="H336" s="52">
        <f t="shared" si="110"/>
        <v>0</v>
      </c>
      <c r="I336" s="52">
        <f t="shared" si="110"/>
        <v>0</v>
      </c>
      <c r="J336" s="52">
        <f t="shared" si="110"/>
        <v>557798</v>
      </c>
      <c r="K336" s="56">
        <f t="shared" si="110"/>
        <v>557798</v>
      </c>
    </row>
    <row r="337" spans="1:11" outlineLevel="1" x14ac:dyDescent="0.25">
      <c r="A337" s="53" t="s">
        <v>19</v>
      </c>
      <c r="B337" s="54"/>
      <c r="C337" s="54"/>
      <c r="D337" s="54"/>
      <c r="E337" s="54">
        <v>106627</v>
      </c>
      <c r="F337" s="52">
        <v>106627</v>
      </c>
      <c r="G337" s="54">
        <f t="shared" ref="G337:J341" si="111">B337*0.04</f>
        <v>0</v>
      </c>
      <c r="H337" s="54">
        <f t="shared" si="111"/>
        <v>0</v>
      </c>
      <c r="I337" s="54">
        <f t="shared" si="111"/>
        <v>0</v>
      </c>
      <c r="J337" s="54">
        <f t="shared" si="111"/>
        <v>4265</v>
      </c>
      <c r="K337" s="56">
        <f>SUM(G337:J337)</f>
        <v>4265</v>
      </c>
    </row>
    <row r="338" spans="1:11" outlineLevel="1" x14ac:dyDescent="0.25">
      <c r="A338" s="53" t="s">
        <v>15</v>
      </c>
      <c r="B338" s="54"/>
      <c r="C338" s="54"/>
      <c r="D338" s="54"/>
      <c r="E338" s="54">
        <v>74214</v>
      </c>
      <c r="F338" s="52">
        <v>74214</v>
      </c>
      <c r="G338" s="54">
        <f t="shared" si="111"/>
        <v>0</v>
      </c>
      <c r="H338" s="54">
        <f t="shared" si="111"/>
        <v>0</v>
      </c>
      <c r="I338" s="54">
        <f t="shared" si="111"/>
        <v>0</v>
      </c>
      <c r="J338" s="54">
        <f t="shared" si="111"/>
        <v>2969</v>
      </c>
      <c r="K338" s="56">
        <f>SUM(G338:J338)</f>
        <v>2969</v>
      </c>
    </row>
    <row r="339" spans="1:11" outlineLevel="1" x14ac:dyDescent="0.25">
      <c r="A339" s="53" t="s">
        <v>16</v>
      </c>
      <c r="B339" s="54"/>
      <c r="C339" s="54"/>
      <c r="D339" s="54"/>
      <c r="E339" s="54"/>
      <c r="F339" s="52"/>
      <c r="G339" s="54">
        <f t="shared" si="111"/>
        <v>0</v>
      </c>
      <c r="H339" s="54">
        <f t="shared" si="111"/>
        <v>0</v>
      </c>
      <c r="I339" s="54">
        <f t="shared" si="111"/>
        <v>0</v>
      </c>
      <c r="J339" s="54">
        <f t="shared" si="111"/>
        <v>0</v>
      </c>
      <c r="K339" s="56">
        <f>SUM(G339:J339)</f>
        <v>0</v>
      </c>
    </row>
    <row r="340" spans="1:11" outlineLevel="1" x14ac:dyDescent="0.25">
      <c r="A340" s="53" t="s">
        <v>17</v>
      </c>
      <c r="B340" s="54"/>
      <c r="C340" s="54"/>
      <c r="D340" s="54"/>
      <c r="E340" s="54">
        <v>7292139</v>
      </c>
      <c r="F340" s="52">
        <v>7292139</v>
      </c>
      <c r="G340" s="54">
        <f t="shared" si="111"/>
        <v>0</v>
      </c>
      <c r="H340" s="54">
        <f t="shared" si="111"/>
        <v>0</v>
      </c>
      <c r="I340" s="54">
        <f t="shared" si="111"/>
        <v>0</v>
      </c>
      <c r="J340" s="54">
        <f t="shared" si="111"/>
        <v>291686</v>
      </c>
      <c r="K340" s="56">
        <f>SUM(G340:J340)</f>
        <v>291686</v>
      </c>
    </row>
    <row r="341" spans="1:11" outlineLevel="1" x14ac:dyDescent="0.25">
      <c r="A341" s="53" t="s">
        <v>18</v>
      </c>
      <c r="B341" s="54"/>
      <c r="C341" s="54"/>
      <c r="D341" s="54"/>
      <c r="E341" s="54">
        <v>6471940</v>
      </c>
      <c r="F341" s="52">
        <v>6471940</v>
      </c>
      <c r="G341" s="54">
        <f t="shared" si="111"/>
        <v>0</v>
      </c>
      <c r="H341" s="54">
        <f t="shared" si="111"/>
        <v>0</v>
      </c>
      <c r="I341" s="54">
        <f t="shared" si="111"/>
        <v>0</v>
      </c>
      <c r="J341" s="54">
        <f t="shared" si="111"/>
        <v>258878</v>
      </c>
      <c r="K341" s="56">
        <f>SUM(G341:J341)</f>
        <v>258878</v>
      </c>
    </row>
    <row r="342" spans="1:11" x14ac:dyDescent="0.25">
      <c r="A342" s="51" t="s">
        <v>102</v>
      </c>
      <c r="B342" s="52">
        <f t="shared" ref="B342:K342" si="112">SUM(B343:B347)</f>
        <v>0</v>
      </c>
      <c r="C342" s="52">
        <f t="shared" si="112"/>
        <v>1800032</v>
      </c>
      <c r="D342" s="52">
        <f t="shared" si="112"/>
        <v>3782091</v>
      </c>
      <c r="E342" s="52">
        <f t="shared" si="112"/>
        <v>64657897</v>
      </c>
      <c r="F342" s="52">
        <f t="shared" si="112"/>
        <v>70240022</v>
      </c>
      <c r="G342" s="52">
        <f t="shared" si="112"/>
        <v>0</v>
      </c>
      <c r="H342" s="52">
        <f t="shared" si="112"/>
        <v>72002</v>
      </c>
      <c r="I342" s="52">
        <f t="shared" si="112"/>
        <v>151284</v>
      </c>
      <c r="J342" s="52">
        <f t="shared" si="112"/>
        <v>2586317</v>
      </c>
      <c r="K342" s="56">
        <f t="shared" si="112"/>
        <v>2809603</v>
      </c>
    </row>
    <row r="343" spans="1:11" outlineLevel="1" x14ac:dyDescent="0.25">
      <c r="A343" s="53" t="s">
        <v>19</v>
      </c>
      <c r="B343" s="54"/>
      <c r="C343" s="54">
        <v>1518000</v>
      </c>
      <c r="D343" s="54"/>
      <c r="E343" s="54">
        <v>42625620</v>
      </c>
      <c r="F343" s="52">
        <v>44143620</v>
      </c>
      <c r="G343" s="54">
        <f t="shared" ref="G343:J347" si="113">B343*0.04</f>
        <v>0</v>
      </c>
      <c r="H343" s="54">
        <f t="shared" si="113"/>
        <v>60720</v>
      </c>
      <c r="I343" s="54">
        <f t="shared" si="113"/>
        <v>0</v>
      </c>
      <c r="J343" s="54">
        <f t="shared" si="113"/>
        <v>1705025</v>
      </c>
      <c r="K343" s="56">
        <f>SUM(G343:J343)</f>
        <v>1765745</v>
      </c>
    </row>
    <row r="344" spans="1:11" outlineLevel="1" x14ac:dyDescent="0.25">
      <c r="A344" s="53" t="s">
        <v>15</v>
      </c>
      <c r="B344" s="54"/>
      <c r="C344" s="54">
        <v>84953</v>
      </c>
      <c r="D344" s="54">
        <v>202951</v>
      </c>
      <c r="E344" s="54">
        <v>6446820</v>
      </c>
      <c r="F344" s="52">
        <v>6734725</v>
      </c>
      <c r="G344" s="54">
        <f t="shared" si="113"/>
        <v>0</v>
      </c>
      <c r="H344" s="54">
        <f t="shared" si="113"/>
        <v>3398</v>
      </c>
      <c r="I344" s="54">
        <f t="shared" si="113"/>
        <v>8118</v>
      </c>
      <c r="J344" s="54">
        <f t="shared" si="113"/>
        <v>257873</v>
      </c>
      <c r="K344" s="56">
        <f>SUM(G344:J344)</f>
        <v>269389</v>
      </c>
    </row>
    <row r="345" spans="1:11" outlineLevel="1" x14ac:dyDescent="0.25">
      <c r="A345" s="53" t="s">
        <v>16</v>
      </c>
      <c r="B345" s="54"/>
      <c r="C345" s="54"/>
      <c r="D345" s="54">
        <v>1333330</v>
      </c>
      <c r="E345" s="54">
        <v>982026</v>
      </c>
      <c r="F345" s="52">
        <v>2315356</v>
      </c>
      <c r="G345" s="54">
        <f t="shared" si="113"/>
        <v>0</v>
      </c>
      <c r="H345" s="54">
        <f t="shared" si="113"/>
        <v>0</v>
      </c>
      <c r="I345" s="54">
        <f t="shared" si="113"/>
        <v>53333</v>
      </c>
      <c r="J345" s="54">
        <f t="shared" si="113"/>
        <v>39281</v>
      </c>
      <c r="K345" s="56">
        <f>SUM(G345:J345)</f>
        <v>92614</v>
      </c>
    </row>
    <row r="346" spans="1:11" outlineLevel="1" x14ac:dyDescent="0.25">
      <c r="A346" s="53" t="s">
        <v>17</v>
      </c>
      <c r="B346" s="54"/>
      <c r="C346" s="54">
        <v>56063</v>
      </c>
      <c r="D346" s="54">
        <v>114519</v>
      </c>
      <c r="E346" s="54">
        <v>2620941</v>
      </c>
      <c r="F346" s="52">
        <v>2791523</v>
      </c>
      <c r="G346" s="54">
        <f t="shared" si="113"/>
        <v>0</v>
      </c>
      <c r="H346" s="54">
        <f t="shared" si="113"/>
        <v>2243</v>
      </c>
      <c r="I346" s="54">
        <f t="shared" si="113"/>
        <v>4581</v>
      </c>
      <c r="J346" s="54">
        <f t="shared" si="113"/>
        <v>104838</v>
      </c>
      <c r="K346" s="56">
        <f>SUM(G346:J346)</f>
        <v>111662</v>
      </c>
    </row>
    <row r="347" spans="1:11" outlineLevel="1" x14ac:dyDescent="0.25">
      <c r="A347" s="53" t="s">
        <v>18</v>
      </c>
      <c r="B347" s="54"/>
      <c r="C347" s="54">
        <v>141016</v>
      </c>
      <c r="D347" s="54">
        <v>2131291</v>
      </c>
      <c r="E347" s="54">
        <v>11982490</v>
      </c>
      <c r="F347" s="52">
        <v>14254798</v>
      </c>
      <c r="G347" s="54">
        <f t="shared" si="113"/>
        <v>0</v>
      </c>
      <c r="H347" s="54">
        <f t="shared" si="113"/>
        <v>5641</v>
      </c>
      <c r="I347" s="54">
        <f t="shared" si="113"/>
        <v>85252</v>
      </c>
      <c r="J347" s="54">
        <f t="shared" si="113"/>
        <v>479300</v>
      </c>
      <c r="K347" s="56">
        <f>SUM(G347:J347)</f>
        <v>570193</v>
      </c>
    </row>
    <row r="348" spans="1:11" x14ac:dyDescent="0.25">
      <c r="A348" s="51" t="s">
        <v>103</v>
      </c>
      <c r="B348" s="52">
        <f t="shared" ref="B348:K348" si="114">SUM(B349:B353)</f>
        <v>0</v>
      </c>
      <c r="C348" s="52">
        <f t="shared" si="114"/>
        <v>1773938</v>
      </c>
      <c r="D348" s="52">
        <f t="shared" si="114"/>
        <v>8030432</v>
      </c>
      <c r="E348" s="52">
        <f t="shared" si="114"/>
        <v>59420752</v>
      </c>
      <c r="F348" s="52">
        <f t="shared" si="114"/>
        <v>69225122</v>
      </c>
      <c r="G348" s="52">
        <f t="shared" si="114"/>
        <v>0</v>
      </c>
      <c r="H348" s="52">
        <f t="shared" si="114"/>
        <v>70958</v>
      </c>
      <c r="I348" s="52">
        <f t="shared" si="114"/>
        <v>321218</v>
      </c>
      <c r="J348" s="52">
        <f t="shared" si="114"/>
        <v>2376831</v>
      </c>
      <c r="K348" s="56">
        <f t="shared" si="114"/>
        <v>2769007</v>
      </c>
    </row>
    <row r="349" spans="1:11" outlineLevel="1" x14ac:dyDescent="0.25">
      <c r="A349" s="53" t="s">
        <v>19</v>
      </c>
      <c r="B349" s="54"/>
      <c r="C349" s="54"/>
      <c r="D349" s="54">
        <v>201828</v>
      </c>
      <c r="E349" s="54">
        <v>582445</v>
      </c>
      <c r="F349" s="52">
        <v>784273</v>
      </c>
      <c r="G349" s="54">
        <f t="shared" ref="G349:J353" si="115">B349*0.04</f>
        <v>0</v>
      </c>
      <c r="H349" s="54">
        <f t="shared" si="115"/>
        <v>0</v>
      </c>
      <c r="I349" s="54">
        <f t="shared" si="115"/>
        <v>8073</v>
      </c>
      <c r="J349" s="54">
        <f t="shared" si="115"/>
        <v>23298</v>
      </c>
      <c r="K349" s="56">
        <f>SUM(G349:J349)</f>
        <v>31371</v>
      </c>
    </row>
    <row r="350" spans="1:11" outlineLevel="1" x14ac:dyDescent="0.25">
      <c r="A350" s="53" t="s">
        <v>15</v>
      </c>
      <c r="B350" s="54"/>
      <c r="C350" s="54">
        <v>339669</v>
      </c>
      <c r="D350" s="54">
        <v>114519</v>
      </c>
      <c r="E350" s="54">
        <v>13480369</v>
      </c>
      <c r="F350" s="52">
        <v>13934557</v>
      </c>
      <c r="G350" s="54">
        <f t="shared" si="115"/>
        <v>0</v>
      </c>
      <c r="H350" s="54">
        <f t="shared" si="115"/>
        <v>13587</v>
      </c>
      <c r="I350" s="54">
        <f t="shared" si="115"/>
        <v>4581</v>
      </c>
      <c r="J350" s="54">
        <f t="shared" si="115"/>
        <v>539215</v>
      </c>
      <c r="K350" s="56">
        <f>SUM(G350:J350)</f>
        <v>557383</v>
      </c>
    </row>
    <row r="351" spans="1:11" outlineLevel="1" x14ac:dyDescent="0.25">
      <c r="A351" s="53" t="s">
        <v>16</v>
      </c>
      <c r="B351" s="54"/>
      <c r="C351" s="54"/>
      <c r="D351" s="54"/>
      <c r="E351" s="54">
        <v>232975</v>
      </c>
      <c r="F351" s="52">
        <v>232975</v>
      </c>
      <c r="G351" s="54">
        <f t="shared" si="115"/>
        <v>0</v>
      </c>
      <c r="H351" s="54">
        <f t="shared" si="115"/>
        <v>0</v>
      </c>
      <c r="I351" s="54">
        <f t="shared" si="115"/>
        <v>0</v>
      </c>
      <c r="J351" s="54">
        <f t="shared" si="115"/>
        <v>9319</v>
      </c>
      <c r="K351" s="56">
        <f>SUM(G351:J351)</f>
        <v>9319</v>
      </c>
    </row>
    <row r="352" spans="1:11" outlineLevel="1" x14ac:dyDescent="0.25">
      <c r="A352" s="53" t="s">
        <v>17</v>
      </c>
      <c r="B352" s="54"/>
      <c r="C352" s="54">
        <v>1118068</v>
      </c>
      <c r="D352" s="54">
        <v>4254489</v>
      </c>
      <c r="E352" s="54">
        <v>34388689</v>
      </c>
      <c r="F352" s="52">
        <v>39761246</v>
      </c>
      <c r="G352" s="54">
        <f t="shared" si="115"/>
        <v>0</v>
      </c>
      <c r="H352" s="54">
        <f t="shared" si="115"/>
        <v>44723</v>
      </c>
      <c r="I352" s="54">
        <f t="shared" si="115"/>
        <v>170180</v>
      </c>
      <c r="J352" s="54">
        <f t="shared" si="115"/>
        <v>1375548</v>
      </c>
      <c r="K352" s="56">
        <f>SUM(G352:J352)</f>
        <v>1590451</v>
      </c>
    </row>
    <row r="353" spans="1:11" outlineLevel="1" x14ac:dyDescent="0.25">
      <c r="A353" s="53" t="s">
        <v>18</v>
      </c>
      <c r="B353" s="54"/>
      <c r="C353" s="54">
        <v>316201</v>
      </c>
      <c r="D353" s="54">
        <v>3459596</v>
      </c>
      <c r="E353" s="54">
        <v>10736274</v>
      </c>
      <c r="F353" s="52">
        <v>14512071</v>
      </c>
      <c r="G353" s="54">
        <f t="shared" si="115"/>
        <v>0</v>
      </c>
      <c r="H353" s="54">
        <f t="shared" si="115"/>
        <v>12648</v>
      </c>
      <c r="I353" s="54">
        <f t="shared" si="115"/>
        <v>138384</v>
      </c>
      <c r="J353" s="54">
        <f t="shared" si="115"/>
        <v>429451</v>
      </c>
      <c r="K353" s="56">
        <f>SUM(G353:J353)</f>
        <v>580483</v>
      </c>
    </row>
    <row r="354" spans="1:11" x14ac:dyDescent="0.25">
      <c r="A354" s="51" t="s">
        <v>104</v>
      </c>
      <c r="B354" s="52">
        <f t="shared" ref="B354:K354" si="116">SUM(B355:B359)</f>
        <v>0</v>
      </c>
      <c r="C354" s="52">
        <f t="shared" si="116"/>
        <v>999245</v>
      </c>
      <c r="D354" s="52">
        <f t="shared" si="116"/>
        <v>0</v>
      </c>
      <c r="E354" s="52">
        <f t="shared" si="116"/>
        <v>26682974</v>
      </c>
      <c r="F354" s="52">
        <f t="shared" si="116"/>
        <v>27682219</v>
      </c>
      <c r="G354" s="52">
        <f t="shared" si="116"/>
        <v>0</v>
      </c>
      <c r="H354" s="52">
        <f t="shared" si="116"/>
        <v>39969</v>
      </c>
      <c r="I354" s="52">
        <f t="shared" si="116"/>
        <v>0</v>
      </c>
      <c r="J354" s="52">
        <f t="shared" si="116"/>
        <v>1067319</v>
      </c>
      <c r="K354" s="56">
        <f t="shared" si="116"/>
        <v>1107288</v>
      </c>
    </row>
    <row r="355" spans="1:11" outlineLevel="1" x14ac:dyDescent="0.25">
      <c r="A355" s="53" t="s">
        <v>19</v>
      </c>
      <c r="B355" s="54"/>
      <c r="C355" s="54"/>
      <c r="D355" s="54"/>
      <c r="E355" s="54">
        <v>365972</v>
      </c>
      <c r="F355" s="52">
        <v>365972</v>
      </c>
      <c r="G355" s="54">
        <f t="shared" ref="G355:J359" si="117">B355*0.04</f>
        <v>0</v>
      </c>
      <c r="H355" s="54">
        <f t="shared" si="117"/>
        <v>0</v>
      </c>
      <c r="I355" s="54">
        <f t="shared" si="117"/>
        <v>0</v>
      </c>
      <c r="J355" s="54">
        <f t="shared" si="117"/>
        <v>14639</v>
      </c>
      <c r="K355" s="56">
        <f>SUM(G355:J355)</f>
        <v>14639</v>
      </c>
    </row>
    <row r="356" spans="1:11" outlineLevel="1" x14ac:dyDescent="0.25">
      <c r="A356" s="53" t="s">
        <v>15</v>
      </c>
      <c r="B356" s="54"/>
      <c r="C356" s="54">
        <v>24209</v>
      </c>
      <c r="D356" s="54"/>
      <c r="E356" s="54">
        <v>174691</v>
      </c>
      <c r="F356" s="52">
        <v>198900</v>
      </c>
      <c r="G356" s="54">
        <f t="shared" si="117"/>
        <v>0</v>
      </c>
      <c r="H356" s="54">
        <f t="shared" si="117"/>
        <v>968</v>
      </c>
      <c r="I356" s="54">
        <f t="shared" si="117"/>
        <v>0</v>
      </c>
      <c r="J356" s="54">
        <f t="shared" si="117"/>
        <v>6988</v>
      </c>
      <c r="K356" s="56">
        <f>SUM(G356:J356)</f>
        <v>7956</v>
      </c>
    </row>
    <row r="357" spans="1:11" outlineLevel="1" x14ac:dyDescent="0.25">
      <c r="A357" s="53" t="s">
        <v>16</v>
      </c>
      <c r="B357" s="54"/>
      <c r="C357" s="54">
        <v>24209</v>
      </c>
      <c r="D357" s="54"/>
      <c r="E357" s="54">
        <v>228011</v>
      </c>
      <c r="F357" s="52">
        <v>252220</v>
      </c>
      <c r="G357" s="54">
        <f t="shared" si="117"/>
        <v>0</v>
      </c>
      <c r="H357" s="54">
        <f t="shared" si="117"/>
        <v>968</v>
      </c>
      <c r="I357" s="54">
        <f t="shared" si="117"/>
        <v>0</v>
      </c>
      <c r="J357" s="54">
        <f t="shared" si="117"/>
        <v>9120</v>
      </c>
      <c r="K357" s="56">
        <f>SUM(G357:J357)</f>
        <v>10088</v>
      </c>
    </row>
    <row r="358" spans="1:11" outlineLevel="1" x14ac:dyDescent="0.25">
      <c r="A358" s="53" t="s">
        <v>17</v>
      </c>
      <c r="B358" s="54"/>
      <c r="C358" s="54">
        <v>317683</v>
      </c>
      <c r="D358" s="54"/>
      <c r="E358" s="54">
        <v>6977914</v>
      </c>
      <c r="F358" s="52">
        <v>7295597</v>
      </c>
      <c r="G358" s="54">
        <f t="shared" si="117"/>
        <v>0</v>
      </c>
      <c r="H358" s="54">
        <f t="shared" si="117"/>
        <v>12707</v>
      </c>
      <c r="I358" s="54">
        <f t="shared" si="117"/>
        <v>0</v>
      </c>
      <c r="J358" s="54">
        <f t="shared" si="117"/>
        <v>279117</v>
      </c>
      <c r="K358" s="56">
        <f>SUM(G358:J358)</f>
        <v>291824</v>
      </c>
    </row>
    <row r="359" spans="1:11" outlineLevel="1" x14ac:dyDescent="0.25">
      <c r="A359" s="53" t="s">
        <v>18</v>
      </c>
      <c r="B359" s="54"/>
      <c r="C359" s="54">
        <v>633144</v>
      </c>
      <c r="D359" s="54"/>
      <c r="E359" s="54">
        <v>18936386</v>
      </c>
      <c r="F359" s="52">
        <v>19569530</v>
      </c>
      <c r="G359" s="54">
        <f t="shared" si="117"/>
        <v>0</v>
      </c>
      <c r="H359" s="54">
        <f t="shared" si="117"/>
        <v>25326</v>
      </c>
      <c r="I359" s="54">
        <f t="shared" si="117"/>
        <v>0</v>
      </c>
      <c r="J359" s="54">
        <f t="shared" si="117"/>
        <v>757455</v>
      </c>
      <c r="K359" s="56">
        <f>SUM(G359:J359)</f>
        <v>782781</v>
      </c>
    </row>
    <row r="360" spans="1:11" x14ac:dyDescent="0.25">
      <c r="A360" s="51" t="s">
        <v>105</v>
      </c>
      <c r="B360" s="52">
        <f t="shared" ref="B360:K360" si="118">SUM(B361:B365)</f>
        <v>0</v>
      </c>
      <c r="C360" s="52">
        <f t="shared" si="118"/>
        <v>1186989</v>
      </c>
      <c r="D360" s="52">
        <f t="shared" si="118"/>
        <v>0</v>
      </c>
      <c r="E360" s="52">
        <f t="shared" si="118"/>
        <v>30931129</v>
      </c>
      <c r="F360" s="52">
        <f t="shared" si="118"/>
        <v>32118121</v>
      </c>
      <c r="G360" s="52">
        <f t="shared" si="118"/>
        <v>0</v>
      </c>
      <c r="H360" s="52">
        <f t="shared" si="118"/>
        <v>47481</v>
      </c>
      <c r="I360" s="52">
        <f t="shared" si="118"/>
        <v>0</v>
      </c>
      <c r="J360" s="52">
        <f t="shared" si="118"/>
        <v>1237246</v>
      </c>
      <c r="K360" s="56">
        <f t="shared" si="118"/>
        <v>1284727</v>
      </c>
    </row>
    <row r="361" spans="1:11" outlineLevel="1" x14ac:dyDescent="0.25">
      <c r="A361" s="53" t="s">
        <v>19</v>
      </c>
      <c r="B361" s="54"/>
      <c r="C361" s="54">
        <v>169464</v>
      </c>
      <c r="D361" s="54"/>
      <c r="E361" s="54">
        <v>3268284</v>
      </c>
      <c r="F361" s="52">
        <v>3437749</v>
      </c>
      <c r="G361" s="54">
        <f t="shared" ref="G361:J365" si="119">B361*0.04</f>
        <v>0</v>
      </c>
      <c r="H361" s="54">
        <f t="shared" si="119"/>
        <v>6779</v>
      </c>
      <c r="I361" s="54">
        <f t="shared" si="119"/>
        <v>0</v>
      </c>
      <c r="J361" s="54">
        <f t="shared" si="119"/>
        <v>130731</v>
      </c>
      <c r="K361" s="56">
        <f>SUM(G361:J361)</f>
        <v>137510</v>
      </c>
    </row>
    <row r="362" spans="1:11" outlineLevel="1" x14ac:dyDescent="0.25">
      <c r="A362" s="53" t="s">
        <v>15</v>
      </c>
      <c r="B362" s="54"/>
      <c r="C362" s="54">
        <v>48418</v>
      </c>
      <c r="D362" s="54"/>
      <c r="E362" s="54">
        <v>2856388</v>
      </c>
      <c r="F362" s="52">
        <v>2904807</v>
      </c>
      <c r="G362" s="54">
        <f t="shared" si="119"/>
        <v>0</v>
      </c>
      <c r="H362" s="54">
        <f t="shared" si="119"/>
        <v>1937</v>
      </c>
      <c r="I362" s="54">
        <f t="shared" si="119"/>
        <v>0</v>
      </c>
      <c r="J362" s="54">
        <f t="shared" si="119"/>
        <v>114256</v>
      </c>
      <c r="K362" s="56">
        <f>SUM(G362:J362)</f>
        <v>116193</v>
      </c>
    </row>
    <row r="363" spans="1:11" outlineLevel="1" x14ac:dyDescent="0.25">
      <c r="A363" s="53" t="s">
        <v>16</v>
      </c>
      <c r="B363" s="54"/>
      <c r="C363" s="54"/>
      <c r="D363" s="54"/>
      <c r="E363" s="54">
        <v>97370</v>
      </c>
      <c r="F363" s="52">
        <v>97370</v>
      </c>
      <c r="G363" s="54">
        <f t="shared" si="119"/>
        <v>0</v>
      </c>
      <c r="H363" s="54">
        <f t="shared" si="119"/>
        <v>0</v>
      </c>
      <c r="I363" s="54">
        <f t="shared" si="119"/>
        <v>0</v>
      </c>
      <c r="J363" s="54">
        <f t="shared" si="119"/>
        <v>3895</v>
      </c>
      <c r="K363" s="56">
        <f>SUM(G363:J363)</f>
        <v>3895</v>
      </c>
    </row>
    <row r="364" spans="1:11" outlineLevel="1" x14ac:dyDescent="0.25">
      <c r="A364" s="53" t="s">
        <v>17</v>
      </c>
      <c r="B364" s="54"/>
      <c r="C364" s="54">
        <v>920689</v>
      </c>
      <c r="D364" s="54"/>
      <c r="E364" s="54">
        <v>23472770</v>
      </c>
      <c r="F364" s="52">
        <v>24393459</v>
      </c>
      <c r="G364" s="54">
        <f t="shared" si="119"/>
        <v>0</v>
      </c>
      <c r="H364" s="54">
        <f t="shared" si="119"/>
        <v>36828</v>
      </c>
      <c r="I364" s="54">
        <f t="shared" si="119"/>
        <v>0</v>
      </c>
      <c r="J364" s="54">
        <f t="shared" si="119"/>
        <v>938911</v>
      </c>
      <c r="K364" s="56">
        <f>SUM(G364:J364)</f>
        <v>975739</v>
      </c>
    </row>
    <row r="365" spans="1:11" outlineLevel="1" x14ac:dyDescent="0.25">
      <c r="A365" s="53" t="s">
        <v>18</v>
      </c>
      <c r="B365" s="54"/>
      <c r="C365" s="54">
        <v>48418</v>
      </c>
      <c r="D365" s="54"/>
      <c r="E365" s="54">
        <v>1236317</v>
      </c>
      <c r="F365" s="52">
        <v>1284736</v>
      </c>
      <c r="G365" s="54">
        <f t="shared" si="119"/>
        <v>0</v>
      </c>
      <c r="H365" s="54">
        <f t="shared" si="119"/>
        <v>1937</v>
      </c>
      <c r="I365" s="54">
        <f t="shared" si="119"/>
        <v>0</v>
      </c>
      <c r="J365" s="54">
        <f t="shared" si="119"/>
        <v>49453</v>
      </c>
      <c r="K365" s="56">
        <f>SUM(G365:J365)</f>
        <v>51390</v>
      </c>
    </row>
    <row r="366" spans="1:11" x14ac:dyDescent="0.25">
      <c r="A366" s="51" t="s">
        <v>106</v>
      </c>
      <c r="B366" s="52">
        <f t="shared" ref="B366:K366" si="120">SUM(B367:B371)</f>
        <v>0</v>
      </c>
      <c r="C366" s="52">
        <f t="shared" si="120"/>
        <v>487148</v>
      </c>
      <c r="D366" s="52">
        <f t="shared" si="120"/>
        <v>0</v>
      </c>
      <c r="E366" s="52">
        <f t="shared" si="120"/>
        <v>22624412</v>
      </c>
      <c r="F366" s="52">
        <f t="shared" si="120"/>
        <v>23111561</v>
      </c>
      <c r="G366" s="52">
        <f t="shared" si="120"/>
        <v>0</v>
      </c>
      <c r="H366" s="52">
        <f t="shared" si="120"/>
        <v>19485</v>
      </c>
      <c r="I366" s="52">
        <f t="shared" si="120"/>
        <v>0</v>
      </c>
      <c r="J366" s="52">
        <f t="shared" si="120"/>
        <v>904976</v>
      </c>
      <c r="K366" s="56">
        <f t="shared" si="120"/>
        <v>924461</v>
      </c>
    </row>
    <row r="367" spans="1:11" outlineLevel="1" x14ac:dyDescent="0.25">
      <c r="A367" s="53" t="s">
        <v>19</v>
      </c>
      <c r="B367" s="54"/>
      <c r="C367" s="54"/>
      <c r="D367" s="54"/>
      <c r="E367" s="54">
        <v>402535</v>
      </c>
      <c r="F367" s="52">
        <v>402535</v>
      </c>
      <c r="G367" s="54">
        <f t="shared" ref="G367:J371" si="121">B367*0.04</f>
        <v>0</v>
      </c>
      <c r="H367" s="54">
        <f t="shared" si="121"/>
        <v>0</v>
      </c>
      <c r="I367" s="54">
        <f t="shared" si="121"/>
        <v>0</v>
      </c>
      <c r="J367" s="54">
        <f t="shared" si="121"/>
        <v>16101</v>
      </c>
      <c r="K367" s="56">
        <f>SUM(G367:J367)</f>
        <v>16101</v>
      </c>
    </row>
    <row r="368" spans="1:11" outlineLevel="1" x14ac:dyDescent="0.25">
      <c r="A368" s="53" t="s">
        <v>15</v>
      </c>
      <c r="B368" s="54"/>
      <c r="C368" s="54"/>
      <c r="D368" s="54"/>
      <c r="E368" s="54">
        <v>151337</v>
      </c>
      <c r="F368" s="52">
        <v>151337</v>
      </c>
      <c r="G368" s="54">
        <f t="shared" si="121"/>
        <v>0</v>
      </c>
      <c r="H368" s="54">
        <f t="shared" si="121"/>
        <v>0</v>
      </c>
      <c r="I368" s="54">
        <f t="shared" si="121"/>
        <v>0</v>
      </c>
      <c r="J368" s="54">
        <f t="shared" si="121"/>
        <v>6053</v>
      </c>
      <c r="K368" s="56">
        <f>SUM(G368:J368)</f>
        <v>6053</v>
      </c>
    </row>
    <row r="369" spans="1:11" outlineLevel="1" x14ac:dyDescent="0.25">
      <c r="A369" s="53" t="s">
        <v>16</v>
      </c>
      <c r="B369" s="54"/>
      <c r="C369" s="54">
        <v>220106</v>
      </c>
      <c r="D369" s="54"/>
      <c r="E369" s="54">
        <v>8847774</v>
      </c>
      <c r="F369" s="52">
        <v>9067880</v>
      </c>
      <c r="G369" s="54">
        <f t="shared" si="121"/>
        <v>0</v>
      </c>
      <c r="H369" s="54">
        <f t="shared" si="121"/>
        <v>8804</v>
      </c>
      <c r="I369" s="54">
        <f t="shared" si="121"/>
        <v>0</v>
      </c>
      <c r="J369" s="54">
        <f t="shared" si="121"/>
        <v>353911</v>
      </c>
      <c r="K369" s="56">
        <f>SUM(G369:J369)</f>
        <v>362715</v>
      </c>
    </row>
    <row r="370" spans="1:11" outlineLevel="1" x14ac:dyDescent="0.25">
      <c r="A370" s="53" t="s">
        <v>17</v>
      </c>
      <c r="B370" s="54"/>
      <c r="C370" s="54">
        <v>24209</v>
      </c>
      <c r="D370" s="54"/>
      <c r="E370" s="54">
        <v>56739</v>
      </c>
      <c r="F370" s="52">
        <v>80949</v>
      </c>
      <c r="G370" s="54">
        <f t="shared" si="121"/>
        <v>0</v>
      </c>
      <c r="H370" s="54">
        <f t="shared" si="121"/>
        <v>968</v>
      </c>
      <c r="I370" s="54">
        <f t="shared" si="121"/>
        <v>0</v>
      </c>
      <c r="J370" s="54">
        <f t="shared" si="121"/>
        <v>2270</v>
      </c>
      <c r="K370" s="56">
        <f>SUM(G370:J370)</f>
        <v>3238</v>
      </c>
    </row>
    <row r="371" spans="1:11" outlineLevel="1" x14ac:dyDescent="0.25">
      <c r="A371" s="53" t="s">
        <v>18</v>
      </c>
      <c r="B371" s="54"/>
      <c r="C371" s="54">
        <v>242833</v>
      </c>
      <c r="D371" s="54"/>
      <c r="E371" s="54">
        <v>13166027</v>
      </c>
      <c r="F371" s="52">
        <v>13408860</v>
      </c>
      <c r="G371" s="54">
        <f t="shared" si="121"/>
        <v>0</v>
      </c>
      <c r="H371" s="54">
        <f t="shared" si="121"/>
        <v>9713</v>
      </c>
      <c r="I371" s="54">
        <f t="shared" si="121"/>
        <v>0</v>
      </c>
      <c r="J371" s="54">
        <f t="shared" si="121"/>
        <v>526641</v>
      </c>
      <c r="K371" s="56">
        <f>SUM(G371:J371)</f>
        <v>536354</v>
      </c>
    </row>
    <row r="372" spans="1:11" x14ac:dyDescent="0.25">
      <c r="A372" s="51" t="s">
        <v>107</v>
      </c>
      <c r="B372" s="52">
        <f t="shared" ref="B372:K372" si="122">SUM(B373:B377)</f>
        <v>0</v>
      </c>
      <c r="C372" s="52">
        <f t="shared" si="122"/>
        <v>751966</v>
      </c>
      <c r="D372" s="52">
        <f t="shared" si="122"/>
        <v>5686506</v>
      </c>
      <c r="E372" s="52">
        <f t="shared" si="122"/>
        <v>24459112</v>
      </c>
      <c r="F372" s="52">
        <f t="shared" si="122"/>
        <v>30897585</v>
      </c>
      <c r="G372" s="52">
        <f t="shared" si="122"/>
        <v>0</v>
      </c>
      <c r="H372" s="52">
        <f t="shared" si="122"/>
        <v>30078</v>
      </c>
      <c r="I372" s="52">
        <f t="shared" si="122"/>
        <v>227461</v>
      </c>
      <c r="J372" s="52">
        <f t="shared" si="122"/>
        <v>978364</v>
      </c>
      <c r="K372" s="56">
        <f t="shared" si="122"/>
        <v>1235903</v>
      </c>
    </row>
    <row r="373" spans="1:11" outlineLevel="1" x14ac:dyDescent="0.25">
      <c r="A373" s="53" t="s">
        <v>19</v>
      </c>
      <c r="B373" s="54"/>
      <c r="C373" s="54"/>
      <c r="D373" s="54"/>
      <c r="E373" s="54">
        <v>483835</v>
      </c>
      <c r="F373" s="52">
        <v>483835</v>
      </c>
      <c r="G373" s="54">
        <f t="shared" ref="G373:J377" si="123">B373*0.04</f>
        <v>0</v>
      </c>
      <c r="H373" s="54">
        <f t="shared" si="123"/>
        <v>0</v>
      </c>
      <c r="I373" s="54">
        <f t="shared" si="123"/>
        <v>0</v>
      </c>
      <c r="J373" s="54">
        <f t="shared" si="123"/>
        <v>19353</v>
      </c>
      <c r="K373" s="56">
        <f>SUM(G373:J373)</f>
        <v>19353</v>
      </c>
    </row>
    <row r="374" spans="1:11" outlineLevel="1" x14ac:dyDescent="0.25">
      <c r="A374" s="53" t="s">
        <v>15</v>
      </c>
      <c r="B374" s="54"/>
      <c r="C374" s="54">
        <v>24209</v>
      </c>
      <c r="D374" s="54"/>
      <c r="E374" s="54">
        <v>665742</v>
      </c>
      <c r="F374" s="52">
        <v>689951</v>
      </c>
      <c r="G374" s="54">
        <f t="shared" si="123"/>
        <v>0</v>
      </c>
      <c r="H374" s="54">
        <f t="shared" si="123"/>
        <v>968</v>
      </c>
      <c r="I374" s="54">
        <f t="shared" si="123"/>
        <v>0</v>
      </c>
      <c r="J374" s="54">
        <f t="shared" si="123"/>
        <v>26630</v>
      </c>
      <c r="K374" s="56">
        <f>SUM(G374:J374)</f>
        <v>27598</v>
      </c>
    </row>
    <row r="375" spans="1:11" outlineLevel="1" x14ac:dyDescent="0.25">
      <c r="A375" s="53" t="s">
        <v>16</v>
      </c>
      <c r="B375" s="54"/>
      <c r="C375" s="54">
        <v>169464</v>
      </c>
      <c r="D375" s="54">
        <v>2739593</v>
      </c>
      <c r="E375" s="54">
        <v>7376026</v>
      </c>
      <c r="F375" s="52">
        <v>10285084</v>
      </c>
      <c r="G375" s="54">
        <f t="shared" si="123"/>
        <v>0</v>
      </c>
      <c r="H375" s="54">
        <f t="shared" si="123"/>
        <v>6779</v>
      </c>
      <c r="I375" s="54">
        <f t="shared" si="123"/>
        <v>109584</v>
      </c>
      <c r="J375" s="54">
        <f t="shared" si="123"/>
        <v>295041</v>
      </c>
      <c r="K375" s="56">
        <f>SUM(G375:J375)</f>
        <v>411404</v>
      </c>
    </row>
    <row r="376" spans="1:11" outlineLevel="1" x14ac:dyDescent="0.25">
      <c r="A376" s="53" t="s">
        <v>17</v>
      </c>
      <c r="B376" s="54"/>
      <c r="C376" s="54">
        <v>24209</v>
      </c>
      <c r="D376" s="54"/>
      <c r="E376" s="54">
        <v>35885</v>
      </c>
      <c r="F376" s="52">
        <v>60094</v>
      </c>
      <c r="G376" s="54">
        <f t="shared" si="123"/>
        <v>0</v>
      </c>
      <c r="H376" s="54">
        <f t="shared" si="123"/>
        <v>968</v>
      </c>
      <c r="I376" s="54">
        <f t="shared" si="123"/>
        <v>0</v>
      </c>
      <c r="J376" s="54">
        <f t="shared" si="123"/>
        <v>1435</v>
      </c>
      <c r="K376" s="56">
        <f>SUM(G376:J376)</f>
        <v>2403</v>
      </c>
    </row>
    <row r="377" spans="1:11" outlineLevel="1" x14ac:dyDescent="0.25">
      <c r="A377" s="53" t="s">
        <v>18</v>
      </c>
      <c r="B377" s="54"/>
      <c r="C377" s="54">
        <v>534084</v>
      </c>
      <c r="D377" s="54">
        <v>2946913</v>
      </c>
      <c r="E377" s="54">
        <v>15897624</v>
      </c>
      <c r="F377" s="52">
        <v>19378621</v>
      </c>
      <c r="G377" s="54">
        <f t="shared" si="123"/>
        <v>0</v>
      </c>
      <c r="H377" s="54">
        <f t="shared" si="123"/>
        <v>21363</v>
      </c>
      <c r="I377" s="54">
        <f t="shared" si="123"/>
        <v>117877</v>
      </c>
      <c r="J377" s="54">
        <f t="shared" si="123"/>
        <v>635905</v>
      </c>
      <c r="K377" s="56">
        <f>SUM(G377:J377)</f>
        <v>775145</v>
      </c>
    </row>
    <row r="378" spans="1:11" x14ac:dyDescent="0.25">
      <c r="A378" s="51" t="s">
        <v>108</v>
      </c>
      <c r="B378" s="52">
        <f t="shared" ref="B378:K378" si="124">SUM(B379:B383)</f>
        <v>0</v>
      </c>
      <c r="C378" s="52">
        <f t="shared" si="124"/>
        <v>2646209</v>
      </c>
      <c r="D378" s="52">
        <f t="shared" si="124"/>
        <v>5049195</v>
      </c>
      <c r="E378" s="52">
        <f t="shared" si="124"/>
        <v>37494142</v>
      </c>
      <c r="F378" s="52">
        <f t="shared" si="124"/>
        <v>45189546</v>
      </c>
      <c r="G378" s="52">
        <f t="shared" si="124"/>
        <v>0</v>
      </c>
      <c r="H378" s="52">
        <f t="shared" si="124"/>
        <v>105848</v>
      </c>
      <c r="I378" s="52">
        <f t="shared" si="124"/>
        <v>201968</v>
      </c>
      <c r="J378" s="52">
        <f t="shared" si="124"/>
        <v>1499766</v>
      </c>
      <c r="K378" s="56">
        <f t="shared" si="124"/>
        <v>1807582</v>
      </c>
    </row>
    <row r="379" spans="1:11" outlineLevel="1" x14ac:dyDescent="0.25">
      <c r="A379" s="53" t="s">
        <v>19</v>
      </c>
      <c r="B379" s="54"/>
      <c r="C379" s="54">
        <v>72627</v>
      </c>
      <c r="D379" s="54">
        <v>87996</v>
      </c>
      <c r="E379" s="54">
        <v>332336</v>
      </c>
      <c r="F379" s="52">
        <v>492959</v>
      </c>
      <c r="G379" s="54">
        <f t="shared" ref="G379:J383" si="125">B379*0.04</f>
        <v>0</v>
      </c>
      <c r="H379" s="54">
        <f t="shared" si="125"/>
        <v>2905</v>
      </c>
      <c r="I379" s="54">
        <f t="shared" si="125"/>
        <v>3520</v>
      </c>
      <c r="J379" s="54">
        <f t="shared" si="125"/>
        <v>13293</v>
      </c>
      <c r="K379" s="56">
        <f>SUM(G379:J379)</f>
        <v>19718</v>
      </c>
    </row>
    <row r="380" spans="1:11" outlineLevel="1" x14ac:dyDescent="0.25">
      <c r="A380" s="53" t="s">
        <v>15</v>
      </c>
      <c r="B380" s="54"/>
      <c r="C380" s="54">
        <v>1870034</v>
      </c>
      <c r="D380" s="54">
        <v>4424364</v>
      </c>
      <c r="E380" s="54">
        <v>26550957</v>
      </c>
      <c r="F380" s="52">
        <v>32845355</v>
      </c>
      <c r="G380" s="54">
        <f t="shared" si="125"/>
        <v>0</v>
      </c>
      <c r="H380" s="54">
        <f t="shared" si="125"/>
        <v>74801</v>
      </c>
      <c r="I380" s="54">
        <f t="shared" si="125"/>
        <v>176975</v>
      </c>
      <c r="J380" s="54">
        <f t="shared" si="125"/>
        <v>1062038</v>
      </c>
      <c r="K380" s="56">
        <f>SUM(G380:J380)</f>
        <v>1313814</v>
      </c>
    </row>
    <row r="381" spans="1:11" outlineLevel="1" x14ac:dyDescent="0.25">
      <c r="A381" s="53" t="s">
        <v>16</v>
      </c>
      <c r="B381" s="54"/>
      <c r="C381" s="54"/>
      <c r="D381" s="54"/>
      <c r="E381" s="54">
        <v>108863</v>
      </c>
      <c r="F381" s="52">
        <v>108863</v>
      </c>
      <c r="G381" s="54">
        <f t="shared" si="125"/>
        <v>0</v>
      </c>
      <c r="H381" s="54">
        <f t="shared" si="125"/>
        <v>0</v>
      </c>
      <c r="I381" s="54">
        <f t="shared" si="125"/>
        <v>0</v>
      </c>
      <c r="J381" s="54">
        <f t="shared" si="125"/>
        <v>4355</v>
      </c>
      <c r="K381" s="56">
        <f>SUM(G381:J381)</f>
        <v>4355</v>
      </c>
    </row>
    <row r="382" spans="1:11" outlineLevel="1" x14ac:dyDescent="0.25">
      <c r="A382" s="53" t="s">
        <v>17</v>
      </c>
      <c r="B382" s="54"/>
      <c r="C382" s="54"/>
      <c r="D382" s="54"/>
      <c r="E382" s="54">
        <v>29644</v>
      </c>
      <c r="F382" s="52">
        <v>29644</v>
      </c>
      <c r="G382" s="54">
        <f t="shared" si="125"/>
        <v>0</v>
      </c>
      <c r="H382" s="54">
        <f t="shared" si="125"/>
        <v>0</v>
      </c>
      <c r="I382" s="54">
        <f t="shared" si="125"/>
        <v>0</v>
      </c>
      <c r="J382" s="54">
        <f t="shared" si="125"/>
        <v>1186</v>
      </c>
      <c r="K382" s="56">
        <f>SUM(G382:J382)</f>
        <v>1186</v>
      </c>
    </row>
    <row r="383" spans="1:11" outlineLevel="1" x14ac:dyDescent="0.25">
      <c r="A383" s="53" t="s">
        <v>18</v>
      </c>
      <c r="B383" s="54"/>
      <c r="C383" s="54">
        <v>703548</v>
      </c>
      <c r="D383" s="54">
        <v>536835</v>
      </c>
      <c r="E383" s="54">
        <v>10472342</v>
      </c>
      <c r="F383" s="52">
        <v>11712725</v>
      </c>
      <c r="G383" s="54">
        <f t="shared" si="125"/>
        <v>0</v>
      </c>
      <c r="H383" s="54">
        <f t="shared" si="125"/>
        <v>28142</v>
      </c>
      <c r="I383" s="54">
        <f t="shared" si="125"/>
        <v>21473</v>
      </c>
      <c r="J383" s="54">
        <f t="shared" si="125"/>
        <v>418894</v>
      </c>
      <c r="K383" s="56">
        <f>SUM(G383:J383)</f>
        <v>468509</v>
      </c>
    </row>
    <row r="384" spans="1:11" x14ac:dyDescent="0.25">
      <c r="A384" s="51" t="s">
        <v>109</v>
      </c>
      <c r="B384" s="52">
        <f t="shared" ref="B384:K384" si="126">SUM(B385:B389)</f>
        <v>0</v>
      </c>
      <c r="C384" s="52">
        <f t="shared" si="126"/>
        <v>0</v>
      </c>
      <c r="D384" s="52">
        <f t="shared" si="126"/>
        <v>3001230</v>
      </c>
      <c r="E384" s="52">
        <f t="shared" si="126"/>
        <v>16717052</v>
      </c>
      <c r="F384" s="52">
        <f t="shared" si="126"/>
        <v>19718282</v>
      </c>
      <c r="G384" s="52">
        <f t="shared" si="126"/>
        <v>0</v>
      </c>
      <c r="H384" s="52">
        <f t="shared" si="126"/>
        <v>0</v>
      </c>
      <c r="I384" s="52">
        <f t="shared" si="126"/>
        <v>120050</v>
      </c>
      <c r="J384" s="52">
        <f t="shared" si="126"/>
        <v>668682</v>
      </c>
      <c r="K384" s="56">
        <f t="shared" si="126"/>
        <v>788732</v>
      </c>
    </row>
    <row r="385" spans="1:11" outlineLevel="1" x14ac:dyDescent="0.25">
      <c r="A385" s="53" t="s">
        <v>19</v>
      </c>
      <c r="B385" s="54"/>
      <c r="C385" s="54"/>
      <c r="D385" s="54">
        <v>1662970</v>
      </c>
      <c r="E385" s="54">
        <v>11543357</v>
      </c>
      <c r="F385" s="52">
        <v>13206327</v>
      </c>
      <c r="G385" s="54">
        <f t="shared" ref="G385:J389" si="127">B385*0.04</f>
        <v>0</v>
      </c>
      <c r="H385" s="54">
        <f t="shared" si="127"/>
        <v>0</v>
      </c>
      <c r="I385" s="54">
        <f t="shared" si="127"/>
        <v>66519</v>
      </c>
      <c r="J385" s="54">
        <f t="shared" si="127"/>
        <v>461734</v>
      </c>
      <c r="K385" s="56">
        <f>SUM(G385:J385)</f>
        <v>528253</v>
      </c>
    </row>
    <row r="386" spans="1:11" outlineLevel="1" x14ac:dyDescent="0.25">
      <c r="A386" s="53" t="s">
        <v>15</v>
      </c>
      <c r="B386" s="54"/>
      <c r="C386" s="54"/>
      <c r="D386" s="54">
        <v>305540</v>
      </c>
      <c r="E386" s="54">
        <v>1051422</v>
      </c>
      <c r="F386" s="52">
        <v>1356962</v>
      </c>
      <c r="G386" s="54">
        <f t="shared" si="127"/>
        <v>0</v>
      </c>
      <c r="H386" s="54">
        <f t="shared" si="127"/>
        <v>0</v>
      </c>
      <c r="I386" s="54">
        <f t="shared" si="127"/>
        <v>12222</v>
      </c>
      <c r="J386" s="54">
        <f t="shared" si="127"/>
        <v>42057</v>
      </c>
      <c r="K386" s="56">
        <f>SUM(G386:J386)</f>
        <v>54279</v>
      </c>
    </row>
    <row r="387" spans="1:11" outlineLevel="1" x14ac:dyDescent="0.25">
      <c r="A387" s="53" t="s">
        <v>16</v>
      </c>
      <c r="B387" s="54"/>
      <c r="C387" s="54"/>
      <c r="D387" s="54">
        <v>320882</v>
      </c>
      <c r="E387" s="54">
        <v>937605</v>
      </c>
      <c r="F387" s="52">
        <v>1258487</v>
      </c>
      <c r="G387" s="54">
        <f t="shared" si="127"/>
        <v>0</v>
      </c>
      <c r="H387" s="54">
        <f t="shared" si="127"/>
        <v>0</v>
      </c>
      <c r="I387" s="54">
        <f t="shared" si="127"/>
        <v>12835</v>
      </c>
      <c r="J387" s="54">
        <f t="shared" si="127"/>
        <v>37504</v>
      </c>
      <c r="K387" s="56">
        <f>SUM(G387:J387)</f>
        <v>50339</v>
      </c>
    </row>
    <row r="388" spans="1:11" outlineLevel="1" x14ac:dyDescent="0.25">
      <c r="A388" s="53" t="s">
        <v>17</v>
      </c>
      <c r="B388" s="54"/>
      <c r="C388" s="54"/>
      <c r="D388" s="54">
        <v>205115</v>
      </c>
      <c r="E388" s="54">
        <v>372395</v>
      </c>
      <c r="F388" s="52">
        <v>577510</v>
      </c>
      <c r="G388" s="54">
        <f t="shared" si="127"/>
        <v>0</v>
      </c>
      <c r="H388" s="54">
        <f t="shared" si="127"/>
        <v>0</v>
      </c>
      <c r="I388" s="54">
        <f t="shared" si="127"/>
        <v>8205</v>
      </c>
      <c r="J388" s="54">
        <f t="shared" si="127"/>
        <v>14896</v>
      </c>
      <c r="K388" s="56">
        <f>SUM(G388:J388)</f>
        <v>23101</v>
      </c>
    </row>
    <row r="389" spans="1:11" outlineLevel="1" x14ac:dyDescent="0.25">
      <c r="A389" s="53" t="s">
        <v>18</v>
      </c>
      <c r="B389" s="54"/>
      <c r="C389" s="54"/>
      <c r="D389" s="54">
        <v>506723</v>
      </c>
      <c r="E389" s="54">
        <v>2812273</v>
      </c>
      <c r="F389" s="52">
        <v>3318996</v>
      </c>
      <c r="G389" s="54">
        <f t="shared" si="127"/>
        <v>0</v>
      </c>
      <c r="H389" s="54">
        <f t="shared" si="127"/>
        <v>0</v>
      </c>
      <c r="I389" s="54">
        <f t="shared" si="127"/>
        <v>20269</v>
      </c>
      <c r="J389" s="54">
        <f t="shared" si="127"/>
        <v>112491</v>
      </c>
      <c r="K389" s="56">
        <f>SUM(G389:J389)</f>
        <v>132760</v>
      </c>
    </row>
    <row r="390" spans="1:11" x14ac:dyDescent="0.25">
      <c r="A390" s="51" t="s">
        <v>110</v>
      </c>
      <c r="B390" s="52">
        <f t="shared" ref="B390:K390" si="128">SUM(B391:B395)</f>
        <v>0</v>
      </c>
      <c r="C390" s="52">
        <f t="shared" si="128"/>
        <v>0</v>
      </c>
      <c r="D390" s="52">
        <f t="shared" si="128"/>
        <v>0</v>
      </c>
      <c r="E390" s="52">
        <f t="shared" si="128"/>
        <v>14477571</v>
      </c>
      <c r="F390" s="52">
        <f t="shared" si="128"/>
        <v>14477571</v>
      </c>
      <c r="G390" s="52">
        <f t="shared" si="128"/>
        <v>0</v>
      </c>
      <c r="H390" s="52">
        <f t="shared" si="128"/>
        <v>0</v>
      </c>
      <c r="I390" s="52">
        <f t="shared" si="128"/>
        <v>0</v>
      </c>
      <c r="J390" s="52">
        <f t="shared" si="128"/>
        <v>579103</v>
      </c>
      <c r="K390" s="56">
        <f t="shared" si="128"/>
        <v>579103</v>
      </c>
    </row>
    <row r="391" spans="1:11" outlineLevel="1" x14ac:dyDescent="0.25">
      <c r="A391" s="53" t="s">
        <v>19</v>
      </c>
      <c r="B391" s="54"/>
      <c r="C391" s="54"/>
      <c r="D391" s="54"/>
      <c r="E391" s="54">
        <v>1790709</v>
      </c>
      <c r="F391" s="52">
        <v>1790709</v>
      </c>
      <c r="G391" s="54">
        <f t="shared" ref="G391:J395" si="129">B391*0.04</f>
        <v>0</v>
      </c>
      <c r="H391" s="54">
        <f t="shared" si="129"/>
        <v>0</v>
      </c>
      <c r="I391" s="54">
        <f t="shared" si="129"/>
        <v>0</v>
      </c>
      <c r="J391" s="54">
        <f t="shared" si="129"/>
        <v>71628</v>
      </c>
      <c r="K391" s="56">
        <f>SUM(G391:J391)</f>
        <v>71628</v>
      </c>
    </row>
    <row r="392" spans="1:11" outlineLevel="1" x14ac:dyDescent="0.25">
      <c r="A392" s="53" t="s">
        <v>15</v>
      </c>
      <c r="B392" s="54"/>
      <c r="C392" s="54"/>
      <c r="D392" s="54"/>
      <c r="E392" s="54">
        <v>7844680</v>
      </c>
      <c r="F392" s="52">
        <v>7844680</v>
      </c>
      <c r="G392" s="54">
        <f t="shared" si="129"/>
        <v>0</v>
      </c>
      <c r="H392" s="54">
        <f t="shared" si="129"/>
        <v>0</v>
      </c>
      <c r="I392" s="54">
        <f t="shared" si="129"/>
        <v>0</v>
      </c>
      <c r="J392" s="54">
        <f t="shared" si="129"/>
        <v>313787</v>
      </c>
      <c r="K392" s="56">
        <f>SUM(G392:J392)</f>
        <v>313787</v>
      </c>
    </row>
    <row r="393" spans="1:11" outlineLevel="1" x14ac:dyDescent="0.25">
      <c r="A393" s="53" t="s">
        <v>16</v>
      </c>
      <c r="B393" s="54"/>
      <c r="C393" s="54"/>
      <c r="D393" s="54"/>
      <c r="E393" s="54">
        <v>746740</v>
      </c>
      <c r="F393" s="52">
        <v>746740</v>
      </c>
      <c r="G393" s="54">
        <f t="shared" si="129"/>
        <v>0</v>
      </c>
      <c r="H393" s="54">
        <f t="shared" si="129"/>
        <v>0</v>
      </c>
      <c r="I393" s="54">
        <f t="shared" si="129"/>
        <v>0</v>
      </c>
      <c r="J393" s="54">
        <f t="shared" si="129"/>
        <v>29870</v>
      </c>
      <c r="K393" s="56">
        <f>SUM(G393:J393)</f>
        <v>29870</v>
      </c>
    </row>
    <row r="394" spans="1:11" outlineLevel="1" x14ac:dyDescent="0.25">
      <c r="A394" s="53" t="s">
        <v>17</v>
      </c>
      <c r="B394" s="54"/>
      <c r="C394" s="54"/>
      <c r="D394" s="54"/>
      <c r="E394" s="54">
        <v>569714</v>
      </c>
      <c r="F394" s="52">
        <v>569714</v>
      </c>
      <c r="G394" s="54">
        <f t="shared" si="129"/>
        <v>0</v>
      </c>
      <c r="H394" s="54">
        <f t="shared" si="129"/>
        <v>0</v>
      </c>
      <c r="I394" s="54">
        <f t="shared" si="129"/>
        <v>0</v>
      </c>
      <c r="J394" s="54">
        <f t="shared" si="129"/>
        <v>22789</v>
      </c>
      <c r="K394" s="56">
        <f>SUM(G394:J394)</f>
        <v>22789</v>
      </c>
    </row>
    <row r="395" spans="1:11" outlineLevel="1" x14ac:dyDescent="0.25">
      <c r="A395" s="53" t="s">
        <v>18</v>
      </c>
      <c r="B395" s="54"/>
      <c r="C395" s="54"/>
      <c r="D395" s="54"/>
      <c r="E395" s="54">
        <v>3525728</v>
      </c>
      <c r="F395" s="52">
        <v>3525728</v>
      </c>
      <c r="G395" s="54">
        <f t="shared" si="129"/>
        <v>0</v>
      </c>
      <c r="H395" s="54">
        <f t="shared" si="129"/>
        <v>0</v>
      </c>
      <c r="I395" s="54">
        <f t="shared" si="129"/>
        <v>0</v>
      </c>
      <c r="J395" s="54">
        <f t="shared" si="129"/>
        <v>141029</v>
      </c>
      <c r="K395" s="56">
        <f>SUM(G395:J395)</f>
        <v>141029</v>
      </c>
    </row>
    <row r="396" spans="1:11" x14ac:dyDescent="0.25">
      <c r="A396" s="51" t="s">
        <v>111</v>
      </c>
      <c r="B396" s="52">
        <f t="shared" ref="B396:K396" si="130">SUM(B397:B401)</f>
        <v>1699374</v>
      </c>
      <c r="C396" s="52">
        <f t="shared" si="130"/>
        <v>0</v>
      </c>
      <c r="D396" s="52">
        <f t="shared" si="130"/>
        <v>0</v>
      </c>
      <c r="E396" s="52">
        <f t="shared" si="130"/>
        <v>0</v>
      </c>
      <c r="F396" s="52">
        <f t="shared" si="130"/>
        <v>1699374</v>
      </c>
      <c r="G396" s="52">
        <f t="shared" si="130"/>
        <v>67974</v>
      </c>
      <c r="H396" s="52">
        <f t="shared" si="130"/>
        <v>0</v>
      </c>
      <c r="I396" s="52">
        <f t="shared" si="130"/>
        <v>0</v>
      </c>
      <c r="J396" s="52">
        <f t="shared" si="130"/>
        <v>0</v>
      </c>
      <c r="K396" s="56">
        <f t="shared" si="130"/>
        <v>67974</v>
      </c>
    </row>
    <row r="397" spans="1:11" outlineLevel="1" x14ac:dyDescent="0.25">
      <c r="A397" s="53" t="s">
        <v>19</v>
      </c>
      <c r="B397" s="54">
        <v>450337</v>
      </c>
      <c r="C397" s="54"/>
      <c r="D397" s="54"/>
      <c r="E397" s="54"/>
      <c r="F397" s="52">
        <v>450337</v>
      </c>
      <c r="G397" s="54">
        <f t="shared" ref="G397:J401" si="131">B397*0.04</f>
        <v>18013</v>
      </c>
      <c r="H397" s="54">
        <f t="shared" si="131"/>
        <v>0</v>
      </c>
      <c r="I397" s="54">
        <f t="shared" si="131"/>
        <v>0</v>
      </c>
      <c r="J397" s="54">
        <f t="shared" si="131"/>
        <v>0</v>
      </c>
      <c r="K397" s="56">
        <f>SUM(G397:J397)</f>
        <v>18013</v>
      </c>
    </row>
    <row r="398" spans="1:11" outlineLevel="1" x14ac:dyDescent="0.25">
      <c r="A398" s="53" t="s">
        <v>15</v>
      </c>
      <c r="B398" s="54">
        <v>768120</v>
      </c>
      <c r="C398" s="54"/>
      <c r="D398" s="54"/>
      <c r="E398" s="54"/>
      <c r="F398" s="52">
        <v>768120</v>
      </c>
      <c r="G398" s="54">
        <f t="shared" si="131"/>
        <v>30725</v>
      </c>
      <c r="H398" s="54">
        <f t="shared" si="131"/>
        <v>0</v>
      </c>
      <c r="I398" s="54">
        <f t="shared" si="131"/>
        <v>0</v>
      </c>
      <c r="J398" s="54">
        <f t="shared" si="131"/>
        <v>0</v>
      </c>
      <c r="K398" s="56">
        <f>SUM(G398:J398)</f>
        <v>30725</v>
      </c>
    </row>
    <row r="399" spans="1:11" outlineLevel="1" x14ac:dyDescent="0.25">
      <c r="A399" s="53" t="s">
        <v>16</v>
      </c>
      <c r="B399" s="54">
        <v>122632</v>
      </c>
      <c r="C399" s="54"/>
      <c r="D399" s="54"/>
      <c r="E399" s="54"/>
      <c r="F399" s="52">
        <v>122632</v>
      </c>
      <c r="G399" s="54">
        <f t="shared" si="131"/>
        <v>4905</v>
      </c>
      <c r="H399" s="54">
        <f t="shared" si="131"/>
        <v>0</v>
      </c>
      <c r="I399" s="54">
        <f t="shared" si="131"/>
        <v>0</v>
      </c>
      <c r="J399" s="54">
        <f t="shared" si="131"/>
        <v>0</v>
      </c>
      <c r="K399" s="56">
        <f>SUM(G399:J399)</f>
        <v>4905</v>
      </c>
    </row>
    <row r="400" spans="1:11" outlineLevel="1" x14ac:dyDescent="0.25">
      <c r="A400" s="53" t="s">
        <v>17</v>
      </c>
      <c r="B400" s="54"/>
      <c r="C400" s="54"/>
      <c r="D400" s="54"/>
      <c r="E400" s="54"/>
      <c r="F400" s="52"/>
      <c r="G400" s="54">
        <f t="shared" si="131"/>
        <v>0</v>
      </c>
      <c r="H400" s="54">
        <f t="shared" si="131"/>
        <v>0</v>
      </c>
      <c r="I400" s="54">
        <f t="shared" si="131"/>
        <v>0</v>
      </c>
      <c r="J400" s="54">
        <f t="shared" si="131"/>
        <v>0</v>
      </c>
      <c r="K400" s="56">
        <f>SUM(G400:J400)</f>
        <v>0</v>
      </c>
    </row>
    <row r="401" spans="1:11" outlineLevel="1" x14ac:dyDescent="0.25">
      <c r="A401" s="53" t="s">
        <v>18</v>
      </c>
      <c r="B401" s="54">
        <v>358285</v>
      </c>
      <c r="C401" s="54"/>
      <c r="D401" s="54"/>
      <c r="E401" s="54"/>
      <c r="F401" s="52">
        <v>358285</v>
      </c>
      <c r="G401" s="54">
        <f t="shared" si="131"/>
        <v>14331</v>
      </c>
      <c r="H401" s="54">
        <f t="shared" si="131"/>
        <v>0</v>
      </c>
      <c r="I401" s="54">
        <f t="shared" si="131"/>
        <v>0</v>
      </c>
      <c r="J401" s="54">
        <f t="shared" si="131"/>
        <v>0</v>
      </c>
      <c r="K401" s="56">
        <f>SUM(G401:J401)</f>
        <v>14331</v>
      </c>
    </row>
    <row r="402" spans="1:11" ht="22.5" x14ac:dyDescent="0.25">
      <c r="A402" s="51" t="s">
        <v>112</v>
      </c>
      <c r="B402" s="52">
        <f t="shared" ref="B402:K402" si="132">SUM(B403:B407)</f>
        <v>0</v>
      </c>
      <c r="C402" s="52">
        <f t="shared" si="132"/>
        <v>0</v>
      </c>
      <c r="D402" s="52">
        <f t="shared" si="132"/>
        <v>0</v>
      </c>
      <c r="E402" s="52">
        <f t="shared" si="132"/>
        <v>373253</v>
      </c>
      <c r="F402" s="52">
        <f t="shared" si="132"/>
        <v>373253</v>
      </c>
      <c r="G402" s="52">
        <f t="shared" si="132"/>
        <v>0</v>
      </c>
      <c r="H402" s="52">
        <f t="shared" si="132"/>
        <v>0</v>
      </c>
      <c r="I402" s="52">
        <f t="shared" si="132"/>
        <v>0</v>
      </c>
      <c r="J402" s="52">
        <f t="shared" si="132"/>
        <v>14930</v>
      </c>
      <c r="K402" s="56">
        <f t="shared" si="132"/>
        <v>14930</v>
      </c>
    </row>
    <row r="403" spans="1:11" outlineLevel="1" x14ac:dyDescent="0.25">
      <c r="A403" s="53" t="s">
        <v>19</v>
      </c>
      <c r="B403" s="54"/>
      <c r="C403" s="54"/>
      <c r="D403" s="54"/>
      <c r="E403" s="54">
        <v>144579</v>
      </c>
      <c r="F403" s="52">
        <v>144579</v>
      </c>
      <c r="G403" s="54">
        <f t="shared" ref="G403:J407" si="133">B403*0.04</f>
        <v>0</v>
      </c>
      <c r="H403" s="54">
        <f t="shared" si="133"/>
        <v>0</v>
      </c>
      <c r="I403" s="54">
        <f t="shared" si="133"/>
        <v>0</v>
      </c>
      <c r="J403" s="54">
        <f t="shared" si="133"/>
        <v>5783</v>
      </c>
      <c r="K403" s="56">
        <f>SUM(G403:J403)</f>
        <v>5783</v>
      </c>
    </row>
    <row r="404" spans="1:11" outlineLevel="1" x14ac:dyDescent="0.25">
      <c r="A404" s="53" t="s">
        <v>15</v>
      </c>
      <c r="B404" s="54"/>
      <c r="C404" s="54"/>
      <c r="D404" s="54"/>
      <c r="E404" s="54">
        <v>54399</v>
      </c>
      <c r="F404" s="52">
        <v>54399</v>
      </c>
      <c r="G404" s="54">
        <f t="shared" si="133"/>
        <v>0</v>
      </c>
      <c r="H404" s="54">
        <f t="shared" si="133"/>
        <v>0</v>
      </c>
      <c r="I404" s="54">
        <f t="shared" si="133"/>
        <v>0</v>
      </c>
      <c r="J404" s="54">
        <f t="shared" si="133"/>
        <v>2176</v>
      </c>
      <c r="K404" s="56">
        <f>SUM(G404:J404)</f>
        <v>2176</v>
      </c>
    </row>
    <row r="405" spans="1:11" outlineLevel="1" x14ac:dyDescent="0.25">
      <c r="A405" s="53" t="s">
        <v>16</v>
      </c>
      <c r="B405" s="54"/>
      <c r="C405" s="54"/>
      <c r="D405" s="54"/>
      <c r="E405" s="54">
        <v>37757</v>
      </c>
      <c r="F405" s="52">
        <v>37757</v>
      </c>
      <c r="G405" s="54">
        <f t="shared" si="133"/>
        <v>0</v>
      </c>
      <c r="H405" s="54">
        <f t="shared" si="133"/>
        <v>0</v>
      </c>
      <c r="I405" s="54">
        <f t="shared" si="133"/>
        <v>0</v>
      </c>
      <c r="J405" s="54">
        <f t="shared" si="133"/>
        <v>1510</v>
      </c>
      <c r="K405" s="56">
        <f>SUM(G405:J405)</f>
        <v>1510</v>
      </c>
    </row>
    <row r="406" spans="1:11" outlineLevel="1" x14ac:dyDescent="0.25">
      <c r="A406" s="53" t="s">
        <v>17</v>
      </c>
      <c r="B406" s="54"/>
      <c r="C406" s="54"/>
      <c r="D406" s="54"/>
      <c r="E406" s="54">
        <v>21323</v>
      </c>
      <c r="F406" s="52">
        <v>21323</v>
      </c>
      <c r="G406" s="54">
        <f t="shared" si="133"/>
        <v>0</v>
      </c>
      <c r="H406" s="54">
        <f t="shared" si="133"/>
        <v>0</v>
      </c>
      <c r="I406" s="54">
        <f t="shared" si="133"/>
        <v>0</v>
      </c>
      <c r="J406" s="54">
        <f t="shared" si="133"/>
        <v>853</v>
      </c>
      <c r="K406" s="56">
        <f>SUM(G406:J406)</f>
        <v>853</v>
      </c>
    </row>
    <row r="407" spans="1:11" outlineLevel="1" x14ac:dyDescent="0.25">
      <c r="A407" s="53" t="s">
        <v>18</v>
      </c>
      <c r="B407" s="54"/>
      <c r="C407" s="54"/>
      <c r="D407" s="54"/>
      <c r="E407" s="54">
        <v>115195</v>
      </c>
      <c r="F407" s="52">
        <v>115195</v>
      </c>
      <c r="G407" s="54">
        <f t="shared" si="133"/>
        <v>0</v>
      </c>
      <c r="H407" s="54">
        <f t="shared" si="133"/>
        <v>0</v>
      </c>
      <c r="I407" s="54">
        <f t="shared" si="133"/>
        <v>0</v>
      </c>
      <c r="J407" s="54">
        <f t="shared" si="133"/>
        <v>4608</v>
      </c>
      <c r="K407" s="56">
        <f>SUM(G407:J407)</f>
        <v>4608</v>
      </c>
    </row>
    <row r="408" spans="1:11" x14ac:dyDescent="0.25">
      <c r="A408" s="51" t="s">
        <v>113</v>
      </c>
      <c r="B408" s="52">
        <f t="shared" ref="B408:K408" si="134">SUM(B409:B413)</f>
        <v>0</v>
      </c>
      <c r="C408" s="52">
        <f t="shared" si="134"/>
        <v>0</v>
      </c>
      <c r="D408" s="52">
        <f t="shared" si="134"/>
        <v>0</v>
      </c>
      <c r="E408" s="52">
        <f t="shared" si="134"/>
        <v>313861</v>
      </c>
      <c r="F408" s="52">
        <f t="shared" si="134"/>
        <v>313861</v>
      </c>
      <c r="G408" s="52">
        <f t="shared" si="134"/>
        <v>0</v>
      </c>
      <c r="H408" s="52">
        <f t="shared" si="134"/>
        <v>0</v>
      </c>
      <c r="I408" s="52">
        <f t="shared" si="134"/>
        <v>0</v>
      </c>
      <c r="J408" s="52">
        <f t="shared" si="134"/>
        <v>12555</v>
      </c>
      <c r="K408" s="56">
        <f t="shared" si="134"/>
        <v>12555</v>
      </c>
    </row>
    <row r="409" spans="1:11" x14ac:dyDescent="0.25">
      <c r="A409" s="53" t="s">
        <v>19</v>
      </c>
      <c r="B409" s="52"/>
      <c r="C409" s="52"/>
      <c r="D409" s="52"/>
      <c r="E409" s="52"/>
      <c r="F409" s="52"/>
      <c r="G409" s="54">
        <f t="shared" ref="G409:J413" si="135">B409*0.04</f>
        <v>0</v>
      </c>
      <c r="H409" s="54">
        <f t="shared" si="135"/>
        <v>0</v>
      </c>
      <c r="I409" s="54">
        <f t="shared" si="135"/>
        <v>0</v>
      </c>
      <c r="J409" s="54">
        <f t="shared" si="135"/>
        <v>0</v>
      </c>
      <c r="K409" s="56">
        <f>SUM(G409:J409)</f>
        <v>0</v>
      </c>
    </row>
    <row r="410" spans="1:11" outlineLevel="1" x14ac:dyDescent="0.25">
      <c r="A410" s="53" t="s">
        <v>15</v>
      </c>
      <c r="B410" s="54"/>
      <c r="C410" s="54"/>
      <c r="D410" s="54"/>
      <c r="E410" s="54">
        <v>38745</v>
      </c>
      <c r="F410" s="52">
        <v>38745</v>
      </c>
      <c r="G410" s="54">
        <f t="shared" si="135"/>
        <v>0</v>
      </c>
      <c r="H410" s="54">
        <f t="shared" si="135"/>
        <v>0</v>
      </c>
      <c r="I410" s="54">
        <f t="shared" si="135"/>
        <v>0</v>
      </c>
      <c r="J410" s="54">
        <f t="shared" si="135"/>
        <v>1550</v>
      </c>
      <c r="K410" s="56">
        <f>SUM(G410:J410)</f>
        <v>1550</v>
      </c>
    </row>
    <row r="411" spans="1:11" outlineLevel="1" x14ac:dyDescent="0.25">
      <c r="A411" s="53" t="s">
        <v>16</v>
      </c>
      <c r="B411" s="54"/>
      <c r="C411" s="54"/>
      <c r="D411" s="54"/>
      <c r="E411" s="54">
        <v>101413</v>
      </c>
      <c r="F411" s="52">
        <v>101413</v>
      </c>
      <c r="G411" s="54">
        <f t="shared" si="135"/>
        <v>0</v>
      </c>
      <c r="H411" s="54">
        <f t="shared" si="135"/>
        <v>0</v>
      </c>
      <c r="I411" s="54">
        <f t="shared" si="135"/>
        <v>0</v>
      </c>
      <c r="J411" s="54">
        <f t="shared" si="135"/>
        <v>4057</v>
      </c>
      <c r="K411" s="56">
        <f>SUM(G411:J411)</f>
        <v>4057</v>
      </c>
    </row>
    <row r="412" spans="1:11" outlineLevel="1" x14ac:dyDescent="0.25">
      <c r="A412" s="53" t="s">
        <v>17</v>
      </c>
      <c r="B412" s="54"/>
      <c r="C412" s="54"/>
      <c r="D412" s="54"/>
      <c r="E412" s="54"/>
      <c r="F412" s="52"/>
      <c r="G412" s="54">
        <f t="shared" si="135"/>
        <v>0</v>
      </c>
      <c r="H412" s="54">
        <f t="shared" si="135"/>
        <v>0</v>
      </c>
      <c r="I412" s="54">
        <f t="shared" si="135"/>
        <v>0</v>
      </c>
      <c r="J412" s="54">
        <f t="shared" si="135"/>
        <v>0</v>
      </c>
      <c r="K412" s="56">
        <f>SUM(G412:J412)</f>
        <v>0</v>
      </c>
    </row>
    <row r="413" spans="1:11" outlineLevel="1" x14ac:dyDescent="0.25">
      <c r="A413" s="53" t="s">
        <v>18</v>
      </c>
      <c r="B413" s="54"/>
      <c r="C413" s="54"/>
      <c r="D413" s="54"/>
      <c r="E413" s="54">
        <v>173703</v>
      </c>
      <c r="F413" s="52">
        <v>173703</v>
      </c>
      <c r="G413" s="54">
        <f t="shared" si="135"/>
        <v>0</v>
      </c>
      <c r="H413" s="54">
        <f t="shared" si="135"/>
        <v>0</v>
      </c>
      <c r="I413" s="54">
        <f t="shared" si="135"/>
        <v>0</v>
      </c>
      <c r="J413" s="54">
        <f t="shared" si="135"/>
        <v>6948</v>
      </c>
      <c r="K413" s="56">
        <f>SUM(G413:J413)</f>
        <v>6948</v>
      </c>
    </row>
    <row r="414" spans="1:11" x14ac:dyDescent="0.25">
      <c r="A414" s="51" t="s">
        <v>114</v>
      </c>
      <c r="B414" s="52">
        <f t="shared" ref="B414:K414" si="136">SUM(B415:B419)</f>
        <v>15542457</v>
      </c>
      <c r="C414" s="52">
        <f t="shared" si="136"/>
        <v>0</v>
      </c>
      <c r="D414" s="52">
        <f t="shared" si="136"/>
        <v>0</v>
      </c>
      <c r="E414" s="52">
        <f t="shared" si="136"/>
        <v>0</v>
      </c>
      <c r="F414" s="52">
        <f t="shared" si="136"/>
        <v>15542457</v>
      </c>
      <c r="G414" s="52">
        <f t="shared" si="136"/>
        <v>621697</v>
      </c>
      <c r="H414" s="52">
        <f t="shared" si="136"/>
        <v>0</v>
      </c>
      <c r="I414" s="52">
        <f t="shared" si="136"/>
        <v>0</v>
      </c>
      <c r="J414" s="52">
        <f t="shared" si="136"/>
        <v>0</v>
      </c>
      <c r="K414" s="56">
        <f t="shared" si="136"/>
        <v>621697</v>
      </c>
    </row>
    <row r="415" spans="1:11" outlineLevel="1" x14ac:dyDescent="0.25">
      <c r="A415" s="53" t="s">
        <v>19</v>
      </c>
      <c r="B415" s="54">
        <v>6819106</v>
      </c>
      <c r="C415" s="54"/>
      <c r="D415" s="54"/>
      <c r="E415" s="54"/>
      <c r="F415" s="52">
        <v>6819106</v>
      </c>
      <c r="G415" s="54">
        <f t="shared" ref="G415:J419" si="137">B415*0.04</f>
        <v>272764</v>
      </c>
      <c r="H415" s="54">
        <f t="shared" si="137"/>
        <v>0</v>
      </c>
      <c r="I415" s="54">
        <f t="shared" si="137"/>
        <v>0</v>
      </c>
      <c r="J415" s="54">
        <f t="shared" si="137"/>
        <v>0</v>
      </c>
      <c r="K415" s="56">
        <f>SUM(G415:J415)</f>
        <v>272764</v>
      </c>
    </row>
    <row r="416" spans="1:11" outlineLevel="1" x14ac:dyDescent="0.25">
      <c r="A416" s="53" t="s">
        <v>15</v>
      </c>
      <c r="B416" s="54">
        <v>3118411</v>
      </c>
      <c r="C416" s="54"/>
      <c r="D416" s="54"/>
      <c r="E416" s="54"/>
      <c r="F416" s="52">
        <v>3118411</v>
      </c>
      <c r="G416" s="54">
        <f t="shared" si="137"/>
        <v>124736</v>
      </c>
      <c r="H416" s="54">
        <f t="shared" si="137"/>
        <v>0</v>
      </c>
      <c r="I416" s="54">
        <f t="shared" si="137"/>
        <v>0</v>
      </c>
      <c r="J416" s="54">
        <f t="shared" si="137"/>
        <v>0</v>
      </c>
      <c r="K416" s="56">
        <f>SUM(G416:J416)</f>
        <v>124736</v>
      </c>
    </row>
    <row r="417" spans="1:11" outlineLevel="1" x14ac:dyDescent="0.25">
      <c r="A417" s="53" t="s">
        <v>16</v>
      </c>
      <c r="B417" s="54">
        <v>2466480</v>
      </c>
      <c r="C417" s="54"/>
      <c r="D417" s="54"/>
      <c r="E417" s="54"/>
      <c r="F417" s="52">
        <v>2466480</v>
      </c>
      <c r="G417" s="54">
        <f t="shared" si="137"/>
        <v>98659</v>
      </c>
      <c r="H417" s="54">
        <f t="shared" si="137"/>
        <v>0</v>
      </c>
      <c r="I417" s="54">
        <f t="shared" si="137"/>
        <v>0</v>
      </c>
      <c r="J417" s="54">
        <f t="shared" si="137"/>
        <v>0</v>
      </c>
      <c r="K417" s="56">
        <f>SUM(G417:J417)</f>
        <v>98659</v>
      </c>
    </row>
    <row r="418" spans="1:11" outlineLevel="1" x14ac:dyDescent="0.25">
      <c r="A418" s="53" t="s">
        <v>17</v>
      </c>
      <c r="B418" s="54">
        <v>403937</v>
      </c>
      <c r="C418" s="54"/>
      <c r="D418" s="54"/>
      <c r="E418" s="54"/>
      <c r="F418" s="52">
        <v>403937</v>
      </c>
      <c r="G418" s="54">
        <f t="shared" si="137"/>
        <v>16157</v>
      </c>
      <c r="H418" s="54">
        <f t="shared" si="137"/>
        <v>0</v>
      </c>
      <c r="I418" s="54">
        <f t="shared" si="137"/>
        <v>0</v>
      </c>
      <c r="J418" s="54">
        <f t="shared" si="137"/>
        <v>0</v>
      </c>
      <c r="K418" s="56">
        <f>SUM(G418:J418)</f>
        <v>16157</v>
      </c>
    </row>
    <row r="419" spans="1:11" outlineLevel="1" x14ac:dyDescent="0.25">
      <c r="A419" s="53" t="s">
        <v>18</v>
      </c>
      <c r="B419" s="54">
        <v>2734523</v>
      </c>
      <c r="C419" s="54"/>
      <c r="D419" s="54"/>
      <c r="E419" s="54"/>
      <c r="F419" s="52">
        <v>2734523</v>
      </c>
      <c r="G419" s="54">
        <f t="shared" si="137"/>
        <v>109381</v>
      </c>
      <c r="H419" s="54">
        <f t="shared" si="137"/>
        <v>0</v>
      </c>
      <c r="I419" s="54">
        <f t="shared" si="137"/>
        <v>0</v>
      </c>
      <c r="J419" s="54">
        <f t="shared" si="137"/>
        <v>0</v>
      </c>
      <c r="K419" s="56">
        <f>SUM(G419:J419)</f>
        <v>109381</v>
      </c>
    </row>
    <row r="420" spans="1:11" x14ac:dyDescent="0.25">
      <c r="A420" s="51" t="s">
        <v>115</v>
      </c>
      <c r="B420" s="52">
        <f t="shared" ref="B420:K420" si="138">SUM(B421:B425)</f>
        <v>121550639</v>
      </c>
      <c r="C420" s="52">
        <f t="shared" si="138"/>
        <v>290878661</v>
      </c>
      <c r="D420" s="52">
        <f t="shared" si="138"/>
        <v>1494778735</v>
      </c>
      <c r="E420" s="52">
        <f t="shared" si="138"/>
        <v>2515492527</v>
      </c>
      <c r="F420" s="52">
        <f t="shared" si="138"/>
        <v>4422700573</v>
      </c>
      <c r="G420" s="52">
        <f t="shared" si="138"/>
        <v>4862025</v>
      </c>
      <c r="H420" s="52">
        <f t="shared" si="138"/>
        <v>11635139</v>
      </c>
      <c r="I420" s="52">
        <f t="shared" si="138"/>
        <v>59791152</v>
      </c>
      <c r="J420" s="52">
        <f t="shared" si="138"/>
        <v>100619693</v>
      </c>
      <c r="K420" s="56">
        <f t="shared" si="138"/>
        <v>176908009</v>
      </c>
    </row>
    <row r="421" spans="1:11" x14ac:dyDescent="0.25">
      <c r="A421" s="53" t="s">
        <v>19</v>
      </c>
      <c r="B421" s="55">
        <f t="shared" ref="B421:K425" si="139">B7+B13+B19+B25+B31+B37+B43+B49+B55+B61+B67+B73+B79+B85+B91+B97+B103+B109+B115+B121+B127+B133+B139+B145+B151+B157+B163+B169+B175+B181+B187+B193+B199+B205+B211+B217+B223+B229+B235+B241+B247+B253+B259+B265+B271+B277+B283+B289+B295+B301+B307+B313+B319+B325+B331+B337+B343+B349+B355+B361+B367+B373+B379+B385+B391+B397+B403+B409+B415</f>
        <v>48343719</v>
      </c>
      <c r="C421" s="55">
        <f t="shared" si="139"/>
        <v>104439129</v>
      </c>
      <c r="D421" s="55">
        <f t="shared" si="139"/>
        <v>497930582</v>
      </c>
      <c r="E421" s="55">
        <f t="shared" si="139"/>
        <v>770581501</v>
      </c>
      <c r="F421" s="55">
        <f t="shared" si="139"/>
        <v>1421294932</v>
      </c>
      <c r="G421" s="55">
        <f t="shared" si="139"/>
        <v>1933748</v>
      </c>
      <c r="H421" s="55">
        <f t="shared" si="139"/>
        <v>4177563</v>
      </c>
      <c r="I421" s="55">
        <f t="shared" si="139"/>
        <v>19917225</v>
      </c>
      <c r="J421" s="55">
        <f t="shared" si="139"/>
        <v>30823255</v>
      </c>
      <c r="K421" s="57">
        <f t="shared" si="139"/>
        <v>56851791</v>
      </c>
    </row>
    <row r="422" spans="1:11" x14ac:dyDescent="0.25">
      <c r="A422" s="53" t="s">
        <v>15</v>
      </c>
      <c r="B422" s="55">
        <f t="shared" si="139"/>
        <v>20841152</v>
      </c>
      <c r="C422" s="55">
        <f t="shared" si="139"/>
        <v>57845118</v>
      </c>
      <c r="D422" s="55">
        <f t="shared" si="139"/>
        <v>274176658</v>
      </c>
      <c r="E422" s="55">
        <f t="shared" si="139"/>
        <v>584756349</v>
      </c>
      <c r="F422" s="55">
        <f t="shared" si="139"/>
        <v>937619285</v>
      </c>
      <c r="G422" s="55">
        <f t="shared" si="139"/>
        <v>833646</v>
      </c>
      <c r="H422" s="55">
        <f t="shared" si="139"/>
        <v>2313803</v>
      </c>
      <c r="I422" s="55">
        <f t="shared" si="139"/>
        <v>10967068</v>
      </c>
      <c r="J422" s="55">
        <f t="shared" si="139"/>
        <v>23390253</v>
      </c>
      <c r="K422" s="57">
        <f t="shared" si="139"/>
        <v>37504770</v>
      </c>
    </row>
    <row r="423" spans="1:11" x14ac:dyDescent="0.25">
      <c r="A423" s="53" t="s">
        <v>16</v>
      </c>
      <c r="B423" s="55">
        <f t="shared" si="139"/>
        <v>12334529</v>
      </c>
      <c r="C423" s="55">
        <f t="shared" si="139"/>
        <v>28284662</v>
      </c>
      <c r="D423" s="55">
        <f t="shared" si="139"/>
        <v>165300877</v>
      </c>
      <c r="E423" s="55">
        <f t="shared" si="139"/>
        <v>243857519</v>
      </c>
      <c r="F423" s="55">
        <f t="shared" si="139"/>
        <v>449777585</v>
      </c>
      <c r="G423" s="55">
        <f t="shared" si="139"/>
        <v>493381</v>
      </c>
      <c r="H423" s="55">
        <f t="shared" si="139"/>
        <v>1131384</v>
      </c>
      <c r="I423" s="55">
        <f t="shared" si="139"/>
        <v>6612033</v>
      </c>
      <c r="J423" s="55">
        <f t="shared" si="139"/>
        <v>9754299</v>
      </c>
      <c r="K423" s="57">
        <f t="shared" si="139"/>
        <v>17991097</v>
      </c>
    </row>
    <row r="424" spans="1:11" x14ac:dyDescent="0.25">
      <c r="A424" s="53" t="s">
        <v>17</v>
      </c>
      <c r="B424" s="55">
        <f t="shared" si="139"/>
        <v>12813176</v>
      </c>
      <c r="C424" s="55">
        <f t="shared" si="139"/>
        <v>28590471</v>
      </c>
      <c r="D424" s="55">
        <f t="shared" si="139"/>
        <v>165487718</v>
      </c>
      <c r="E424" s="55">
        <f t="shared" si="139"/>
        <v>302034829</v>
      </c>
      <c r="F424" s="55">
        <f t="shared" si="139"/>
        <v>508926192</v>
      </c>
      <c r="G424" s="55">
        <f t="shared" si="139"/>
        <v>512527</v>
      </c>
      <c r="H424" s="55">
        <f t="shared" si="139"/>
        <v>1143620</v>
      </c>
      <c r="I424" s="55">
        <f t="shared" si="139"/>
        <v>6619507</v>
      </c>
      <c r="J424" s="55">
        <f t="shared" si="139"/>
        <v>12081394</v>
      </c>
      <c r="K424" s="57">
        <f t="shared" si="139"/>
        <v>20357048</v>
      </c>
    </row>
    <row r="425" spans="1:11" x14ac:dyDescent="0.25">
      <c r="A425" s="53" t="s">
        <v>18</v>
      </c>
      <c r="B425" s="55">
        <f t="shared" si="139"/>
        <v>27218063</v>
      </c>
      <c r="C425" s="55">
        <f t="shared" si="139"/>
        <v>71719281</v>
      </c>
      <c r="D425" s="55">
        <f t="shared" si="139"/>
        <v>391882900</v>
      </c>
      <c r="E425" s="55">
        <f t="shared" si="139"/>
        <v>614262329</v>
      </c>
      <c r="F425" s="55">
        <f t="shared" si="139"/>
        <v>1105082579</v>
      </c>
      <c r="G425" s="55">
        <f t="shared" si="139"/>
        <v>1088723</v>
      </c>
      <c r="H425" s="55">
        <f t="shared" si="139"/>
        <v>2868769</v>
      </c>
      <c r="I425" s="55">
        <f t="shared" si="139"/>
        <v>15675319</v>
      </c>
      <c r="J425" s="55">
        <f t="shared" si="139"/>
        <v>24570492</v>
      </c>
      <c r="K425" s="57">
        <f t="shared" si="139"/>
        <v>44203303</v>
      </c>
    </row>
  </sheetData>
  <mergeCells count="5">
    <mergeCell ref="H1:K1"/>
    <mergeCell ref="A2:K2"/>
    <mergeCell ref="A4:A5"/>
    <mergeCell ref="B4:F4"/>
    <mergeCell ref="G4:K4"/>
  </mergeCells>
  <pageMargins left="0.7" right="0.7" top="0.75" bottom="0.75" header="0.3" footer="0.3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 3.1</vt:lpstr>
      <vt:lpstr>прил 3</vt:lpstr>
      <vt:lpstr>прил 2.1</vt:lpstr>
      <vt:lpstr>прил 2</vt:lpstr>
      <vt:lpstr>прил 1(индексация)</vt:lpstr>
      <vt:lpstr>'прил 2.1'!Область_печати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2018-08-09T13:12:19Z</dcterms:modified>
</cp:coreProperties>
</file>